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phietje/Desktop/"/>
    </mc:Choice>
  </mc:AlternateContent>
  <xr:revisionPtr revIDLastSave="0" documentId="8_{6D1B11EB-BE6C-D24A-B821-53F8E51FD49C}" xr6:coauthVersionLast="47" xr6:coauthVersionMax="47" xr10:uidLastSave="{00000000-0000-0000-0000-000000000000}"/>
  <bookViews>
    <workbookView xWindow="0" yWindow="500" windowWidth="29040" windowHeight="15720" firstSheet="1" activeTab="1" xr2:uid="{00000000-000D-0000-FFFF-FFFF00000000}"/>
  </bookViews>
  <sheets>
    <sheet name="Samenvatting" sheetId="1" r:id="rId1"/>
    <sheet name="1 Bij- en nascholing" sheetId="2" r:id="rId2"/>
    <sheet name="2 Intercollegiale deskundigheid" sheetId="3" r:id="rId3"/>
    <sheet name="3 Congressen, opleidingen en" sheetId="5" r:id="rId4"/>
    <sheet name="4 Bijdrage aan beroepsgrp" sheetId="7" r:id="rId5"/>
    <sheet name="5 Bijdrage aan vakgebied" sheetId="6" r:id="rId6"/>
    <sheet name="6 Overige maatschappelijke act" sheetId="8" r:id="rId7"/>
    <sheet name="Informatie (Verberg)" sheetId="9" state="hidden" r:id="rId8"/>
    <sheet name="Noloc-vrijwilligersactiviteiten" sheetId="4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7" l="1"/>
  <c r="L9" i="7"/>
  <c r="K13" i="7"/>
  <c r="L51" i="6"/>
  <c r="D51" i="6" s="1"/>
  <c r="L52" i="6"/>
  <c r="D52" i="6" s="1"/>
  <c r="L53" i="6"/>
  <c r="D53" i="6" s="1"/>
  <c r="L54" i="6"/>
  <c r="D54" i="6" s="1"/>
  <c r="L55" i="6"/>
  <c r="D55" i="6" s="1"/>
  <c r="L56" i="6"/>
  <c r="D56" i="6" s="1"/>
  <c r="L57" i="6"/>
  <c r="D57" i="6" s="1"/>
  <c r="L58" i="6"/>
  <c r="D58" i="6" s="1"/>
  <c r="L59" i="6"/>
  <c r="D59" i="6" s="1"/>
  <c r="L60" i="6"/>
  <c r="D60" i="6" s="1"/>
  <c r="L61" i="6"/>
  <c r="D61" i="6" s="1"/>
  <c r="L62" i="6"/>
  <c r="D62" i="6" s="1"/>
  <c r="L63" i="6"/>
  <c r="D63" i="6" s="1"/>
  <c r="L64" i="6"/>
  <c r="D64" i="6" s="1"/>
  <c r="L5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70" i="6"/>
  <c r="E70" i="6" s="1"/>
  <c r="D50" i="6"/>
  <c r="H50" i="6"/>
  <c r="J50" i="6" s="1"/>
  <c r="I31" i="6"/>
  <c r="F31" i="6" s="1"/>
  <c r="I32" i="6"/>
  <c r="F32" i="6" s="1"/>
  <c r="I33" i="6"/>
  <c r="F33" i="6" s="1"/>
  <c r="I34" i="6"/>
  <c r="F34" i="6" s="1"/>
  <c r="I35" i="6"/>
  <c r="F35" i="6" s="1"/>
  <c r="I36" i="6"/>
  <c r="F36" i="6" s="1"/>
  <c r="I37" i="6"/>
  <c r="F37" i="6" s="1"/>
  <c r="I38" i="6"/>
  <c r="F38" i="6" s="1"/>
  <c r="I39" i="6"/>
  <c r="F39" i="6" s="1"/>
  <c r="I40" i="6"/>
  <c r="F40" i="6" s="1"/>
  <c r="I41" i="6"/>
  <c r="F41" i="6" s="1"/>
  <c r="I42" i="6"/>
  <c r="F42" i="6" s="1"/>
  <c r="I43" i="6"/>
  <c r="F43" i="6" s="1"/>
  <c r="I44" i="6"/>
  <c r="F44" i="6" s="1"/>
  <c r="I30" i="6"/>
  <c r="F30" i="6" s="1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L40" i="7"/>
  <c r="K40" i="7" s="1"/>
  <c r="G40" i="7" s="1"/>
  <c r="L41" i="7"/>
  <c r="K41" i="7" s="1"/>
  <c r="G41" i="7" s="1"/>
  <c r="L42" i="7"/>
  <c r="K42" i="7" s="1"/>
  <c r="G42" i="7" s="1"/>
  <c r="L43" i="7"/>
  <c r="K43" i="7" s="1"/>
  <c r="G43" i="7" s="1"/>
  <c r="L44" i="7"/>
  <c r="K44" i="7" s="1"/>
  <c r="G44" i="7" s="1"/>
  <c r="L39" i="7"/>
  <c r="K39" i="7" s="1"/>
  <c r="G39" i="7" s="1"/>
  <c r="L28" i="7"/>
  <c r="M28" i="7" s="1"/>
  <c r="N29" i="7"/>
  <c r="N30" i="7"/>
  <c r="N31" i="7"/>
  <c r="N32" i="7"/>
  <c r="N33" i="7"/>
  <c r="N28" i="7"/>
  <c r="L33" i="7"/>
  <c r="M33" i="7" s="1"/>
  <c r="L32" i="7"/>
  <c r="M32" i="7" s="1"/>
  <c r="L31" i="7"/>
  <c r="M31" i="7" s="1"/>
  <c r="L30" i="7"/>
  <c r="M30" i="7" s="1"/>
  <c r="L29" i="7"/>
  <c r="M29" i="7" s="1"/>
  <c r="L22" i="7"/>
  <c r="L21" i="7"/>
  <c r="L20" i="7"/>
  <c r="L19" i="7"/>
  <c r="L18" i="7"/>
  <c r="L17" i="7"/>
  <c r="L10" i="7"/>
  <c r="L11" i="7"/>
  <c r="L12" i="7"/>
  <c r="L13" i="7"/>
  <c r="L14" i="7"/>
  <c r="F37" i="5"/>
  <c r="F30" i="5"/>
  <c r="F31" i="5"/>
  <c r="F32" i="5"/>
  <c r="F33" i="5"/>
  <c r="F34" i="5"/>
  <c r="F35" i="5"/>
  <c r="F36" i="5"/>
  <c r="F38" i="5"/>
  <c r="F39" i="5"/>
  <c r="F40" i="5"/>
  <c r="F41" i="5"/>
  <c r="F42" i="5"/>
  <c r="F43" i="5"/>
  <c r="F44" i="5"/>
  <c r="F45" i="5"/>
  <c r="F46" i="5"/>
  <c r="F47" i="5"/>
  <c r="F48" i="5"/>
  <c r="J9" i="7" l="1"/>
  <c r="G6" i="7" s="1"/>
  <c r="F45" i="6"/>
  <c r="G45" i="7"/>
  <c r="J30" i="7"/>
  <c r="J31" i="7"/>
  <c r="J29" i="7"/>
  <c r="H29" i="7" s="1"/>
  <c r="J33" i="7"/>
  <c r="J28" i="7"/>
  <c r="J32" i="7"/>
  <c r="H32" i="7" s="1"/>
  <c r="K29" i="7"/>
  <c r="K30" i="7"/>
  <c r="K31" i="7"/>
  <c r="K32" i="7"/>
  <c r="K33" i="7"/>
  <c r="K28" i="7"/>
  <c r="I7" i="5"/>
  <c r="E7" i="5" s="1"/>
  <c r="I8" i="5"/>
  <c r="E8" i="5" s="1"/>
  <c r="I9" i="5"/>
  <c r="E9" i="5" s="1"/>
  <c r="I10" i="5"/>
  <c r="E10" i="5" s="1"/>
  <c r="I11" i="5"/>
  <c r="E11" i="5" s="1"/>
  <c r="I12" i="5"/>
  <c r="E12" i="5" s="1"/>
  <c r="I13" i="5"/>
  <c r="E13" i="5" s="1"/>
  <c r="I14" i="5"/>
  <c r="E14" i="5" s="1"/>
  <c r="I15" i="5"/>
  <c r="E15" i="5" s="1"/>
  <c r="I16" i="5"/>
  <c r="E16" i="5" s="1"/>
  <c r="I17" i="5"/>
  <c r="E17" i="5" s="1"/>
  <c r="I18" i="5"/>
  <c r="E18" i="5" s="1"/>
  <c r="I19" i="5"/>
  <c r="E19" i="5" s="1"/>
  <c r="I20" i="5"/>
  <c r="E20" i="5" s="1"/>
  <c r="I21" i="5"/>
  <c r="E21" i="5" s="1"/>
  <c r="I22" i="5"/>
  <c r="E22" i="5" s="1"/>
  <c r="I23" i="5"/>
  <c r="E23" i="5" s="1"/>
  <c r="I24" i="5"/>
  <c r="E24" i="5" s="1"/>
  <c r="I6" i="5"/>
  <c r="E6" i="5" s="1"/>
  <c r="J7" i="3"/>
  <c r="E7" i="3" s="1"/>
  <c r="J6" i="3"/>
  <c r="E6" i="3" s="1"/>
  <c r="H20" i="8"/>
  <c r="D20" i="8" s="1"/>
  <c r="H21" i="8"/>
  <c r="D21" i="8" s="1"/>
  <c r="H22" i="8"/>
  <c r="D22" i="8" s="1"/>
  <c r="H23" i="8"/>
  <c r="D23" i="8" s="1"/>
  <c r="H24" i="8"/>
  <c r="D24" i="8" s="1"/>
  <c r="H25" i="8"/>
  <c r="D25" i="8" s="1"/>
  <c r="H26" i="8"/>
  <c r="D26" i="8" s="1"/>
  <c r="H27" i="8"/>
  <c r="D27" i="8" s="1"/>
  <c r="H28" i="8"/>
  <c r="D28" i="8" s="1"/>
  <c r="H29" i="8"/>
  <c r="D29" i="8" s="1"/>
  <c r="H30" i="8"/>
  <c r="D30" i="8" s="1"/>
  <c r="H31" i="8"/>
  <c r="D31" i="8" s="1"/>
  <c r="H32" i="8"/>
  <c r="D32" i="8" s="1"/>
  <c r="H33" i="8"/>
  <c r="D33" i="8" s="1"/>
  <c r="H34" i="8"/>
  <c r="D34" i="8" s="1"/>
  <c r="H19" i="8"/>
  <c r="D19" i="8" s="1"/>
  <c r="I84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J76" i="6" s="1"/>
  <c r="E76" i="6" s="1"/>
  <c r="I75" i="6"/>
  <c r="H75" i="6"/>
  <c r="I74" i="6"/>
  <c r="H74" i="6"/>
  <c r="I73" i="6"/>
  <c r="H73" i="6"/>
  <c r="I72" i="6"/>
  <c r="H72" i="6"/>
  <c r="I71" i="6"/>
  <c r="H71" i="6"/>
  <c r="I70" i="6"/>
  <c r="H70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J52" i="6" s="1"/>
  <c r="K52" i="6" s="1"/>
  <c r="H51" i="6"/>
  <c r="K43" i="6"/>
  <c r="H30" i="6"/>
  <c r="J20" i="6"/>
  <c r="F20" i="6" s="1"/>
  <c r="J21" i="6"/>
  <c r="F21" i="6" s="1"/>
  <c r="J22" i="6"/>
  <c r="F22" i="6" s="1"/>
  <c r="J23" i="6"/>
  <c r="F23" i="6" s="1"/>
  <c r="J24" i="6"/>
  <c r="F24" i="6" s="1"/>
  <c r="J19" i="6"/>
  <c r="F19" i="6" s="1"/>
  <c r="E11" i="6"/>
  <c r="H7" i="6"/>
  <c r="E7" i="6" s="1"/>
  <c r="H8" i="6"/>
  <c r="E8" i="6" s="1"/>
  <c r="H9" i="6"/>
  <c r="E9" i="6" s="1"/>
  <c r="H10" i="6"/>
  <c r="E10" i="6" s="1"/>
  <c r="H11" i="6"/>
  <c r="H6" i="6"/>
  <c r="E6" i="6" s="1"/>
  <c r="H30" i="7"/>
  <c r="K10" i="7"/>
  <c r="K12" i="7"/>
  <c r="K14" i="7"/>
  <c r="J14" i="7" s="1"/>
  <c r="G11" i="7" s="1"/>
  <c r="K22" i="7"/>
  <c r="J22" i="7" s="1"/>
  <c r="K17" i="7"/>
  <c r="J17" i="7" s="1"/>
  <c r="G17" i="7" s="1"/>
  <c r="K18" i="7"/>
  <c r="K19" i="7"/>
  <c r="K20" i="7"/>
  <c r="K21" i="7"/>
  <c r="J21" i="7" s="1"/>
  <c r="K11" i="7"/>
  <c r="J13" i="7"/>
  <c r="G10" i="7" s="1"/>
  <c r="L48" i="5"/>
  <c r="J48" i="5" s="1"/>
  <c r="I48" i="5"/>
  <c r="L47" i="5"/>
  <c r="J47" i="5" s="1"/>
  <c r="I47" i="5" s="1"/>
  <c r="L46" i="5"/>
  <c r="L45" i="5"/>
  <c r="J45" i="5" s="1"/>
  <c r="I45" i="5" s="1"/>
  <c r="L44" i="5"/>
  <c r="J44" i="5" s="1"/>
  <c r="I44" i="5" s="1"/>
  <c r="L43" i="5"/>
  <c r="L42" i="5"/>
  <c r="J42" i="5" s="1"/>
  <c r="I42" i="5" s="1"/>
  <c r="L41" i="5"/>
  <c r="L40" i="5"/>
  <c r="L39" i="5"/>
  <c r="L38" i="5"/>
  <c r="L37" i="5"/>
  <c r="J37" i="5" s="1"/>
  <c r="I37" i="5" s="1"/>
  <c r="L36" i="5"/>
  <c r="L35" i="5"/>
  <c r="J35" i="5" s="1"/>
  <c r="I35" i="5" s="1"/>
  <c r="L34" i="5"/>
  <c r="J34" i="5" s="1"/>
  <c r="I34" i="5"/>
  <c r="L33" i="5"/>
  <c r="J33" i="5" s="1"/>
  <c r="I33" i="5"/>
  <c r="L32" i="5"/>
  <c r="J31" i="5"/>
  <c r="I31" i="5"/>
  <c r="L30" i="5"/>
  <c r="K30" i="5"/>
  <c r="J21" i="3"/>
  <c r="E21" i="3" s="1"/>
  <c r="J22" i="3"/>
  <c r="E22" i="3" s="1"/>
  <c r="J23" i="3"/>
  <c r="E23" i="3" s="1"/>
  <c r="J24" i="3"/>
  <c r="E24" i="3" s="1"/>
  <c r="J25" i="3"/>
  <c r="E25" i="3" s="1"/>
  <c r="J9" i="3"/>
  <c r="E9" i="3" s="1"/>
  <c r="J10" i="3"/>
  <c r="E10" i="3" s="1"/>
  <c r="J11" i="3"/>
  <c r="E11" i="3" s="1"/>
  <c r="J12" i="3"/>
  <c r="E12" i="3" s="1"/>
  <c r="J13" i="3"/>
  <c r="E13" i="3" s="1"/>
  <c r="J14" i="3"/>
  <c r="E14" i="3" s="1"/>
  <c r="J15" i="3"/>
  <c r="E15" i="3" s="1"/>
  <c r="J16" i="3"/>
  <c r="E16" i="3" s="1"/>
  <c r="J17" i="3"/>
  <c r="E17" i="3" s="1"/>
  <c r="J18" i="3"/>
  <c r="E18" i="3" s="1"/>
  <c r="J19" i="3"/>
  <c r="E19" i="3" s="1"/>
  <c r="J20" i="3"/>
  <c r="E20" i="3" s="1"/>
  <c r="J8" i="3"/>
  <c r="E8" i="3" s="1"/>
  <c r="M25" i="3"/>
  <c r="L25" i="3"/>
  <c r="M24" i="3"/>
  <c r="L24" i="3"/>
  <c r="M23" i="3"/>
  <c r="L23" i="3"/>
  <c r="M22" i="3"/>
  <c r="L22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M6" i="3"/>
  <c r="L6" i="3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61" i="2"/>
  <c r="K62" i="2"/>
  <c r="N62" i="2" s="1"/>
  <c r="K63" i="2"/>
  <c r="N63" i="2" s="1"/>
  <c r="K64" i="2"/>
  <c r="N64" i="2" s="1"/>
  <c r="K65" i="2"/>
  <c r="K66" i="2"/>
  <c r="N66" i="2" s="1"/>
  <c r="K67" i="2"/>
  <c r="N67" i="2" s="1"/>
  <c r="K68" i="2"/>
  <c r="N68" i="2" s="1"/>
  <c r="K69" i="2"/>
  <c r="N69" i="2" s="1"/>
  <c r="K70" i="2"/>
  <c r="N70" i="2" s="1"/>
  <c r="K71" i="2"/>
  <c r="K72" i="2"/>
  <c r="N72" i="2" s="1"/>
  <c r="K73" i="2"/>
  <c r="K74" i="2"/>
  <c r="N74" i="2" s="1"/>
  <c r="K75" i="2"/>
  <c r="N75" i="2" s="1"/>
  <c r="K61" i="2"/>
  <c r="N61" i="2" s="1"/>
  <c r="J61" i="2"/>
  <c r="M61" i="2" s="1"/>
  <c r="J62" i="2"/>
  <c r="M62" i="2" s="1"/>
  <c r="J63" i="2"/>
  <c r="M63" i="2" s="1"/>
  <c r="J64" i="2"/>
  <c r="M64" i="2" s="1"/>
  <c r="J65" i="2"/>
  <c r="M65" i="2" s="1"/>
  <c r="J66" i="2"/>
  <c r="M66" i="2" s="1"/>
  <c r="J67" i="2"/>
  <c r="M67" i="2" s="1"/>
  <c r="J68" i="2"/>
  <c r="J69" i="2"/>
  <c r="M69" i="2" s="1"/>
  <c r="J70" i="2"/>
  <c r="M70" i="2" s="1"/>
  <c r="J71" i="2"/>
  <c r="J72" i="2"/>
  <c r="M72" i="2" s="1"/>
  <c r="J73" i="2"/>
  <c r="M73" i="2" s="1"/>
  <c r="J74" i="2"/>
  <c r="M74" i="2" s="1"/>
  <c r="J75" i="2"/>
  <c r="K20" i="2"/>
  <c r="F40" i="2"/>
  <c r="N47" i="2"/>
  <c r="G47" i="2" s="1"/>
  <c r="N48" i="2"/>
  <c r="G48" i="2" s="1"/>
  <c r="N49" i="2"/>
  <c r="G49" i="2" s="1"/>
  <c r="N50" i="2"/>
  <c r="G50" i="2" s="1"/>
  <c r="N51" i="2"/>
  <c r="G51" i="2" s="1"/>
  <c r="N52" i="2"/>
  <c r="G52" i="2" s="1"/>
  <c r="N53" i="2"/>
  <c r="G53" i="2" s="1"/>
  <c r="N54" i="2"/>
  <c r="G54" i="2" s="1"/>
  <c r="N55" i="2"/>
  <c r="G55" i="2" s="1"/>
  <c r="N46" i="2"/>
  <c r="G46" i="2" s="1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2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6" i="2"/>
  <c r="M55" i="2"/>
  <c r="P55" i="2" s="1"/>
  <c r="L55" i="2"/>
  <c r="O55" i="2" s="1"/>
  <c r="M54" i="2"/>
  <c r="P54" i="2" s="1"/>
  <c r="L54" i="2"/>
  <c r="O54" i="2" s="1"/>
  <c r="M53" i="2"/>
  <c r="P53" i="2" s="1"/>
  <c r="L53" i="2"/>
  <c r="O53" i="2" s="1"/>
  <c r="M52" i="2"/>
  <c r="P52" i="2" s="1"/>
  <c r="L52" i="2"/>
  <c r="O52" i="2" s="1"/>
  <c r="M51" i="2"/>
  <c r="P51" i="2" s="1"/>
  <c r="L51" i="2"/>
  <c r="O51" i="2" s="1"/>
  <c r="M50" i="2"/>
  <c r="P50" i="2" s="1"/>
  <c r="L50" i="2"/>
  <c r="O50" i="2" s="1"/>
  <c r="M49" i="2"/>
  <c r="P49" i="2" s="1"/>
  <c r="L49" i="2"/>
  <c r="O49" i="2" s="1"/>
  <c r="M48" i="2"/>
  <c r="P48" i="2" s="1"/>
  <c r="L48" i="2"/>
  <c r="O48" i="2" s="1"/>
  <c r="M47" i="2"/>
  <c r="P47" i="2" s="1"/>
  <c r="L47" i="2"/>
  <c r="O47" i="2" s="1"/>
  <c r="M46" i="2"/>
  <c r="P46" i="2" s="1"/>
  <c r="L46" i="2"/>
  <c r="O46" i="2" s="1"/>
  <c r="L40" i="2"/>
  <c r="O40" i="2" s="1"/>
  <c r="K40" i="2"/>
  <c r="N40" i="2" s="1"/>
  <c r="L39" i="2"/>
  <c r="O39" i="2" s="1"/>
  <c r="K39" i="2"/>
  <c r="N39" i="2" s="1"/>
  <c r="L38" i="2"/>
  <c r="O38" i="2" s="1"/>
  <c r="K38" i="2"/>
  <c r="N38" i="2" s="1"/>
  <c r="L37" i="2"/>
  <c r="O37" i="2" s="1"/>
  <c r="K37" i="2"/>
  <c r="N37" i="2" s="1"/>
  <c r="L36" i="2"/>
  <c r="O36" i="2" s="1"/>
  <c r="K36" i="2"/>
  <c r="N36" i="2" s="1"/>
  <c r="L35" i="2"/>
  <c r="O35" i="2" s="1"/>
  <c r="K35" i="2"/>
  <c r="N35" i="2" s="1"/>
  <c r="L34" i="2"/>
  <c r="O34" i="2" s="1"/>
  <c r="K34" i="2"/>
  <c r="N34" i="2" s="1"/>
  <c r="L33" i="2"/>
  <c r="O33" i="2" s="1"/>
  <c r="K33" i="2"/>
  <c r="N33" i="2" s="1"/>
  <c r="L32" i="2"/>
  <c r="O32" i="2" s="1"/>
  <c r="K32" i="2"/>
  <c r="N32" i="2" s="1"/>
  <c r="L31" i="2"/>
  <c r="O31" i="2" s="1"/>
  <c r="K31" i="2"/>
  <c r="N31" i="2" s="1"/>
  <c r="L30" i="2"/>
  <c r="O30" i="2" s="1"/>
  <c r="K30" i="2"/>
  <c r="N30" i="2" s="1"/>
  <c r="L29" i="2"/>
  <c r="O29" i="2" s="1"/>
  <c r="K29" i="2"/>
  <c r="N29" i="2" s="1"/>
  <c r="L28" i="2"/>
  <c r="O28" i="2" s="1"/>
  <c r="K28" i="2"/>
  <c r="N28" i="2" s="1"/>
  <c r="L27" i="2"/>
  <c r="O27" i="2" s="1"/>
  <c r="K27" i="2"/>
  <c r="N27" i="2" s="1"/>
  <c r="L26" i="2"/>
  <c r="O26" i="2" s="1"/>
  <c r="K26" i="2"/>
  <c r="N26" i="2" s="1"/>
  <c r="H47" i="9"/>
  <c r="G47" i="9"/>
  <c r="E47" i="9"/>
  <c r="H46" i="9"/>
  <c r="G46" i="9"/>
  <c r="E46" i="9"/>
  <c r="H45" i="9"/>
  <c r="G45" i="9"/>
  <c r="F45" i="9" s="1"/>
  <c r="D45" i="9" s="1"/>
  <c r="E45" i="9"/>
  <c r="H44" i="9"/>
  <c r="G44" i="9"/>
  <c r="E44" i="9"/>
  <c r="H43" i="9"/>
  <c r="G43" i="9"/>
  <c r="F43" i="9" s="1"/>
  <c r="D43" i="9" s="1"/>
  <c r="E43" i="9"/>
  <c r="H42" i="9"/>
  <c r="G42" i="9"/>
  <c r="F42" i="9" s="1"/>
  <c r="D42" i="9" s="1"/>
  <c r="E42" i="9"/>
  <c r="H36" i="9"/>
  <c r="G36" i="9"/>
  <c r="E36" i="9"/>
  <c r="D35" i="9"/>
  <c r="D34" i="9"/>
  <c r="D33" i="9"/>
  <c r="D32" i="9"/>
  <c r="D31" i="9"/>
  <c r="D30" i="9"/>
  <c r="D29" i="9"/>
  <c r="D28" i="9"/>
  <c r="D27" i="9"/>
  <c r="H26" i="9"/>
  <c r="G26" i="9"/>
  <c r="E26" i="9"/>
  <c r="H25" i="9"/>
  <c r="G25" i="9"/>
  <c r="F25" i="9" s="1"/>
  <c r="D25" i="9" s="1"/>
  <c r="E25" i="9"/>
  <c r="H24" i="9"/>
  <c r="G24" i="9"/>
  <c r="E24" i="9"/>
  <c r="H23" i="9"/>
  <c r="G23" i="9"/>
  <c r="E23" i="9"/>
  <c r="H22" i="9"/>
  <c r="G22" i="9"/>
  <c r="E22" i="9"/>
  <c r="H21" i="9"/>
  <c r="G21" i="9"/>
  <c r="F21" i="9" s="1"/>
  <c r="D21" i="9" s="1"/>
  <c r="E21" i="9"/>
  <c r="H20" i="9"/>
  <c r="G20" i="9"/>
  <c r="E20" i="9"/>
  <c r="H19" i="9"/>
  <c r="G19" i="9"/>
  <c r="E19" i="9"/>
  <c r="H13" i="9"/>
  <c r="G13" i="9"/>
  <c r="D13" i="9"/>
  <c r="H12" i="9"/>
  <c r="G12" i="9"/>
  <c r="F12" i="9"/>
  <c r="C12" i="9" s="1"/>
  <c r="D12" i="9"/>
  <c r="H11" i="9"/>
  <c r="G11" i="9"/>
  <c r="F11" i="9" s="1"/>
  <c r="C11" i="9" s="1"/>
  <c r="D11" i="9"/>
  <c r="C5" i="9"/>
  <c r="C6" i="9" s="1"/>
  <c r="B40" i="1"/>
  <c r="B32" i="1"/>
  <c r="B25" i="1"/>
  <c r="B20" i="1"/>
  <c r="B15" i="1"/>
  <c r="B8" i="1"/>
  <c r="H28" i="7" l="1"/>
  <c r="J30" i="2"/>
  <c r="H33" i="7"/>
  <c r="H31" i="7"/>
  <c r="H34" i="7" s="1"/>
  <c r="J83" i="6"/>
  <c r="E83" i="6" s="1"/>
  <c r="J77" i="6"/>
  <c r="E77" i="6" s="1"/>
  <c r="K44" i="6"/>
  <c r="J53" i="6"/>
  <c r="K53" i="6" s="1"/>
  <c r="J63" i="6"/>
  <c r="K63" i="6" s="1"/>
  <c r="J80" i="6"/>
  <c r="E80" i="6" s="1"/>
  <c r="K42" i="6"/>
  <c r="J58" i="6"/>
  <c r="K58" i="6" s="1"/>
  <c r="J72" i="6"/>
  <c r="E72" i="6" s="1"/>
  <c r="J79" i="6"/>
  <c r="E79" i="6" s="1"/>
  <c r="K40" i="6"/>
  <c r="K38" i="6"/>
  <c r="K31" i="6"/>
  <c r="K35" i="6"/>
  <c r="J75" i="6"/>
  <c r="E75" i="6" s="1"/>
  <c r="K37" i="6"/>
  <c r="J84" i="6"/>
  <c r="E84" i="6" s="1"/>
  <c r="J78" i="6"/>
  <c r="E78" i="6" s="1"/>
  <c r="K36" i="6"/>
  <c r="J81" i="6"/>
  <c r="E81" i="6" s="1"/>
  <c r="K33" i="6"/>
  <c r="J60" i="6"/>
  <c r="K60" i="6" s="1"/>
  <c r="G22" i="7"/>
  <c r="J20" i="7"/>
  <c r="G20" i="7" s="1"/>
  <c r="J19" i="7"/>
  <c r="G19" i="7" s="1"/>
  <c r="G21" i="7"/>
  <c r="J18" i="7"/>
  <c r="G18" i="7" s="1"/>
  <c r="J10" i="7"/>
  <c r="G7" i="7" s="1"/>
  <c r="J12" i="7"/>
  <c r="G9" i="7" s="1"/>
  <c r="J11" i="7"/>
  <c r="G8" i="7" s="1"/>
  <c r="F13" i="9"/>
  <c r="C13" i="9" s="1"/>
  <c r="F23" i="9"/>
  <c r="D23" i="9" s="1"/>
  <c r="F19" i="9"/>
  <c r="D19" i="9" s="1"/>
  <c r="J33" i="2"/>
  <c r="I69" i="2"/>
  <c r="J40" i="2"/>
  <c r="F49" i="5"/>
  <c r="J73" i="6"/>
  <c r="E73" i="6" s="1"/>
  <c r="J74" i="6"/>
  <c r="E74" i="6" s="1"/>
  <c r="J70" i="6"/>
  <c r="J71" i="6"/>
  <c r="E71" i="6" s="1"/>
  <c r="J57" i="6"/>
  <c r="J61" i="6"/>
  <c r="J62" i="6"/>
  <c r="K62" i="6" s="1"/>
  <c r="J55" i="6"/>
  <c r="K55" i="6" s="1"/>
  <c r="J59" i="6"/>
  <c r="K34" i="6"/>
  <c r="K39" i="6"/>
  <c r="F44" i="9"/>
  <c r="D44" i="9" s="1"/>
  <c r="F26" i="9"/>
  <c r="D26" i="9" s="1"/>
  <c r="F36" i="9"/>
  <c r="D36" i="9" s="1"/>
  <c r="J39" i="2"/>
  <c r="F20" i="9"/>
  <c r="D20" i="9" s="1"/>
  <c r="F24" i="9"/>
  <c r="D24" i="9" s="1"/>
  <c r="F46" i="9"/>
  <c r="D46" i="9" s="1"/>
  <c r="D48" i="9" s="1"/>
  <c r="J26" i="2"/>
  <c r="J32" i="2"/>
  <c r="K52" i="2"/>
  <c r="F22" i="9"/>
  <c r="D22" i="9" s="1"/>
  <c r="F47" i="9"/>
  <c r="D47" i="9" s="1"/>
  <c r="J37" i="2"/>
  <c r="J82" i="6"/>
  <c r="E82" i="6" s="1"/>
  <c r="K41" i="6"/>
  <c r="E25" i="5"/>
  <c r="J30" i="5"/>
  <c r="I30" i="5" s="1"/>
  <c r="E26" i="3"/>
  <c r="I11" i="9"/>
  <c r="J27" i="2"/>
  <c r="J34" i="2"/>
  <c r="C14" i="9"/>
  <c r="J38" i="5"/>
  <c r="I38" i="5" s="1"/>
  <c r="J36" i="5"/>
  <c r="I36" i="5" s="1"/>
  <c r="J40" i="5"/>
  <c r="I40" i="5" s="1"/>
  <c r="J39" i="5"/>
  <c r="I39" i="5" s="1"/>
  <c r="J43" i="5"/>
  <c r="I43" i="5" s="1"/>
  <c r="J32" i="5"/>
  <c r="I32" i="5" s="1"/>
  <c r="J46" i="5"/>
  <c r="I46" i="5" s="1"/>
  <c r="J41" i="5"/>
  <c r="I41" i="5" s="1"/>
  <c r="J28" i="2"/>
  <c r="J35" i="2"/>
  <c r="K47" i="2"/>
  <c r="E68" i="2"/>
  <c r="J29" i="2"/>
  <c r="J36" i="2"/>
  <c r="E65" i="2"/>
  <c r="N65" i="2"/>
  <c r="I65" i="2" s="1"/>
  <c r="E74" i="2"/>
  <c r="E71" i="2"/>
  <c r="E73" i="2"/>
  <c r="F41" i="2"/>
  <c r="C10" i="1" s="1"/>
  <c r="E75" i="2"/>
  <c r="F21" i="2"/>
  <c r="C9" i="1" s="1"/>
  <c r="E62" i="2"/>
  <c r="M68" i="2"/>
  <c r="I68" i="2" s="1"/>
  <c r="E70" i="2"/>
  <c r="E69" i="2"/>
  <c r="M26" i="2"/>
  <c r="I62" i="2"/>
  <c r="E67" i="2"/>
  <c r="E66" i="2"/>
  <c r="N73" i="2"/>
  <c r="I73" i="2" s="1"/>
  <c r="E64" i="2"/>
  <c r="E72" i="2"/>
  <c r="E63" i="2"/>
  <c r="E61" i="2"/>
  <c r="D35" i="8"/>
  <c r="C41" i="1" s="1"/>
  <c r="J56" i="6"/>
  <c r="J54" i="6"/>
  <c r="J51" i="6"/>
  <c r="J64" i="6"/>
  <c r="K32" i="6"/>
  <c r="F25" i="6"/>
  <c r="C34" i="1" s="1"/>
  <c r="E12" i="6"/>
  <c r="C33" i="1" s="1"/>
  <c r="N71" i="2"/>
  <c r="I70" i="2"/>
  <c r="I64" i="2"/>
  <c r="I63" i="2"/>
  <c r="K49" i="2"/>
  <c r="I66" i="2"/>
  <c r="I72" i="2"/>
  <c r="I67" i="2"/>
  <c r="I74" i="2"/>
  <c r="I61" i="2"/>
  <c r="M71" i="2"/>
  <c r="M75" i="2"/>
  <c r="I75" i="2" s="1"/>
  <c r="K48" i="2"/>
  <c r="K55" i="2"/>
  <c r="K50" i="2"/>
  <c r="K51" i="2"/>
  <c r="K46" i="2"/>
  <c r="K53" i="2"/>
  <c r="K54" i="2"/>
  <c r="J31" i="2"/>
  <c r="J38" i="2"/>
  <c r="M27" i="2"/>
  <c r="M29" i="2"/>
  <c r="M31" i="2"/>
  <c r="M33" i="2"/>
  <c r="M35" i="2"/>
  <c r="M37" i="2"/>
  <c r="M39" i="2"/>
  <c r="M28" i="2"/>
  <c r="M30" i="2"/>
  <c r="M32" i="2"/>
  <c r="M34" i="2"/>
  <c r="M36" i="2"/>
  <c r="M38" i="2"/>
  <c r="M40" i="2"/>
  <c r="G23" i="7" l="1"/>
  <c r="C27" i="1" s="1"/>
  <c r="E85" i="6"/>
  <c r="C37" i="1" s="1"/>
  <c r="D37" i="9"/>
  <c r="K64" i="6"/>
  <c r="K59" i="6"/>
  <c r="K54" i="6"/>
  <c r="K57" i="6"/>
  <c r="K51" i="6"/>
  <c r="K56" i="6"/>
  <c r="K61" i="6"/>
  <c r="C35" i="1"/>
  <c r="E76" i="2"/>
  <c r="C12" i="1" s="1"/>
  <c r="C22" i="1"/>
  <c r="I71" i="2"/>
  <c r="K50" i="6"/>
  <c r="C16" i="1"/>
  <c r="D18" i="1" s="1"/>
  <c r="G56" i="2"/>
  <c r="C11" i="1" s="1"/>
  <c r="D44" i="7"/>
  <c r="D43" i="7"/>
  <c r="D42" i="7"/>
  <c r="D41" i="7"/>
  <c r="D40" i="7"/>
  <c r="D39" i="7"/>
  <c r="D22" i="7"/>
  <c r="D21" i="7"/>
  <c r="D20" i="7"/>
  <c r="D19" i="7"/>
  <c r="D18" i="7"/>
  <c r="L20" i="2"/>
  <c r="L19" i="2"/>
  <c r="O19" i="2" s="1"/>
  <c r="L18" i="2"/>
  <c r="O18" i="2" s="1"/>
  <c r="L17" i="2"/>
  <c r="O17" i="2" s="1"/>
  <c r="L16" i="2"/>
  <c r="O16" i="2" s="1"/>
  <c r="L14" i="2"/>
  <c r="O14" i="2" s="1"/>
  <c r="L13" i="2"/>
  <c r="O13" i="2" s="1"/>
  <c r="L12" i="2"/>
  <c r="O12" i="2" s="1"/>
  <c r="L11" i="2"/>
  <c r="O11" i="2" s="1"/>
  <c r="L10" i="2"/>
  <c r="O10" i="2" s="1"/>
  <c r="K7" i="2"/>
  <c r="N7" i="2" s="1"/>
  <c r="N20" i="2"/>
  <c r="K19" i="2"/>
  <c r="N19" i="2" s="1"/>
  <c r="K18" i="2"/>
  <c r="N18" i="2" s="1"/>
  <c r="K17" i="2"/>
  <c r="K16" i="2"/>
  <c r="N16" i="2" s="1"/>
  <c r="K15" i="2"/>
  <c r="N15" i="2" s="1"/>
  <c r="K14" i="2"/>
  <c r="N14" i="2" s="1"/>
  <c r="K13" i="2"/>
  <c r="N13" i="2" s="1"/>
  <c r="K12" i="2"/>
  <c r="K11" i="2"/>
  <c r="K10" i="2"/>
  <c r="N10" i="2" s="1"/>
  <c r="K9" i="2"/>
  <c r="N9" i="2" s="1"/>
  <c r="K8" i="2"/>
  <c r="N8" i="2" s="1"/>
  <c r="K6" i="2"/>
  <c r="M14" i="7"/>
  <c r="M12" i="7"/>
  <c r="M10" i="7"/>
  <c r="L44" i="6"/>
  <c r="L43" i="6"/>
  <c r="L42" i="6"/>
  <c r="L41" i="6"/>
  <c r="L40" i="6"/>
  <c r="L38" i="6"/>
  <c r="L37" i="6"/>
  <c r="L36" i="6"/>
  <c r="L35" i="6"/>
  <c r="L34" i="6"/>
  <c r="L32" i="6"/>
  <c r="L31" i="6"/>
  <c r="H24" i="5"/>
  <c r="H23" i="5"/>
  <c r="H22" i="5"/>
  <c r="H20" i="5"/>
  <c r="H19" i="5"/>
  <c r="H17" i="5"/>
  <c r="H16" i="5"/>
  <c r="H14" i="5"/>
  <c r="H12" i="5"/>
  <c r="H11" i="5"/>
  <c r="H10" i="5"/>
  <c r="K24" i="5"/>
  <c r="J24" i="5"/>
  <c r="K23" i="5"/>
  <c r="J23" i="5"/>
  <c r="K22" i="5"/>
  <c r="J22" i="5"/>
  <c r="J21" i="5"/>
  <c r="K20" i="5"/>
  <c r="J20" i="5"/>
  <c r="K19" i="5"/>
  <c r="J19" i="5"/>
  <c r="J18" i="5"/>
  <c r="K17" i="5"/>
  <c r="J17" i="5"/>
  <c r="K16" i="5"/>
  <c r="J16" i="5"/>
  <c r="J15" i="5"/>
  <c r="K14" i="5"/>
  <c r="J14" i="5"/>
  <c r="J13" i="5"/>
  <c r="K12" i="5"/>
  <c r="J12" i="5"/>
  <c r="K11" i="5"/>
  <c r="J11" i="5"/>
  <c r="K10" i="5"/>
  <c r="J10" i="5"/>
  <c r="J9" i="5"/>
  <c r="J8" i="5"/>
  <c r="J7" i="5"/>
  <c r="J6" i="5"/>
  <c r="C34" i="4"/>
  <c r="E34" i="4" s="1"/>
  <c r="C33" i="4"/>
  <c r="E33" i="4" s="1"/>
  <c r="C31" i="4"/>
  <c r="E31" i="4" s="1"/>
  <c r="C30" i="4"/>
  <c r="E30" i="4" s="1"/>
  <c r="C29" i="4"/>
  <c r="E29" i="4" s="1"/>
  <c r="C28" i="4"/>
  <c r="E28" i="4" s="1"/>
  <c r="C27" i="4"/>
  <c r="E27" i="4" s="1"/>
  <c r="C25" i="4"/>
  <c r="E25" i="4" s="1"/>
  <c r="C24" i="4"/>
  <c r="E24" i="4" s="1"/>
  <c r="C23" i="4"/>
  <c r="E23" i="4" s="1"/>
  <c r="C22" i="4"/>
  <c r="E22" i="4" s="1"/>
  <c r="C21" i="4"/>
  <c r="E21" i="4" s="1"/>
  <c r="C20" i="4"/>
  <c r="E20" i="4" s="1"/>
  <c r="C19" i="4"/>
  <c r="E19" i="4" s="1"/>
  <c r="C18" i="4"/>
  <c r="E18" i="4" s="1"/>
  <c r="C17" i="4"/>
  <c r="E17" i="4" s="1"/>
  <c r="C16" i="4"/>
  <c r="E16" i="4" s="1"/>
  <c r="C15" i="4"/>
  <c r="E15" i="4" s="1"/>
  <c r="C14" i="4"/>
  <c r="E14" i="4" s="1"/>
  <c r="D13" i="1" l="1"/>
  <c r="D65" i="6"/>
  <c r="C36" i="1" s="1"/>
  <c r="O20" i="2"/>
  <c r="J20" i="2" s="1"/>
  <c r="M20" i="2"/>
  <c r="M12" i="2"/>
  <c r="J19" i="2"/>
  <c r="J10" i="2"/>
  <c r="J14" i="2"/>
  <c r="M17" i="2"/>
  <c r="J16" i="2"/>
  <c r="J18" i="2"/>
  <c r="J13" i="2"/>
  <c r="N17" i="2"/>
  <c r="J17" i="2" s="1"/>
  <c r="N6" i="2"/>
  <c r="N12" i="2"/>
  <c r="J12" i="2" s="1"/>
  <c r="N11" i="2"/>
  <c r="J11" i="2" s="1"/>
  <c r="M13" i="2"/>
  <c r="M14" i="2"/>
  <c r="M10" i="2"/>
  <c r="M18" i="2"/>
  <c r="M16" i="2"/>
  <c r="M11" i="2"/>
  <c r="M19" i="2"/>
  <c r="E36" i="4"/>
  <c r="L39" i="6" l="1"/>
  <c r="K7" i="5"/>
  <c r="K15" i="5"/>
  <c r="K13" i="5"/>
  <c r="K9" i="5"/>
  <c r="H9" i="5" s="1"/>
  <c r="K21" i="5"/>
  <c r="H21" i="5" s="1"/>
  <c r="L15" i="2"/>
  <c r="L9" i="2"/>
  <c r="L8" i="2"/>
  <c r="L6" i="2"/>
  <c r="M6" i="2" s="1"/>
  <c r="K8" i="5"/>
  <c r="L30" i="6"/>
  <c r="L7" i="2"/>
  <c r="M13" i="7"/>
  <c r="M11" i="7"/>
  <c r="L33" i="6"/>
  <c r="K6" i="5"/>
  <c r="K18" i="5"/>
  <c r="H7" i="5" l="1"/>
  <c r="H13" i="5"/>
  <c r="H15" i="5"/>
  <c r="O15" i="2"/>
  <c r="J15" i="2" s="1"/>
  <c r="M15" i="2"/>
  <c r="O8" i="2"/>
  <c r="J8" i="2" s="1"/>
  <c r="M8" i="2"/>
  <c r="O9" i="2"/>
  <c r="J9" i="2" s="1"/>
  <c r="M9" i="2"/>
  <c r="H6" i="5"/>
  <c r="H8" i="5"/>
  <c r="O6" i="2"/>
  <c r="J6" i="2" s="1"/>
  <c r="H18" i="5"/>
  <c r="O7" i="2"/>
  <c r="J7" i="2" s="1"/>
  <c r="M7" i="2"/>
  <c r="C29" i="1" l="1"/>
  <c r="C28" i="1"/>
  <c r="D38" i="1"/>
  <c r="G12" i="7"/>
  <c r="D42" i="1" l="1"/>
  <c r="C26" i="1"/>
  <c r="D30" i="1" s="1"/>
  <c r="C21" i="1"/>
  <c r="D23" i="1" s="1"/>
  <c r="D45" i="1" l="1"/>
</calcChain>
</file>

<file path=xl/sharedStrings.xml><?xml version="1.0" encoding="utf-8"?>
<sst xmlns="http://schemas.openxmlformats.org/spreadsheetml/2006/main" count="322" uniqueCount="203">
  <si>
    <t>Startdatum *</t>
  </si>
  <si>
    <t>Einddatum *</t>
  </si>
  <si>
    <t>Naam opleidingsinstituut</t>
  </si>
  <si>
    <t>PE-Punten</t>
  </si>
  <si>
    <t>Lid van een kwaliteitskring Noloc</t>
  </si>
  <si>
    <t>Aantal keer bezocht *</t>
  </si>
  <si>
    <t>Welke kwaliteitskring *</t>
  </si>
  <si>
    <t>PE-punten</t>
  </si>
  <si>
    <t>PE-punten voor herregistratie</t>
  </si>
  <si>
    <t>Bezoek Noloc congres</t>
  </si>
  <si>
    <t>Datum *</t>
  </si>
  <si>
    <t>Titel van het congres</t>
  </si>
  <si>
    <t>Bezoek thema-/regiobijeenkomst</t>
  </si>
  <si>
    <t>Plaats bijeenkomst</t>
  </si>
  <si>
    <t>Activiteiten als Noloc vrijwilliger</t>
  </si>
  <si>
    <t>Werkzaamheden voor Noloc worden gezien als een investering in het vak in algemene zin.</t>
  </si>
  <si>
    <t>Afhankelijk van het aantal uren tijdsinvestering per jaar worden PE-punten toegekend.</t>
  </si>
  <si>
    <t>Minder dan 5 uur is 1 PE-punt per jaar. Bij 5-10 uur per jaar ontvang je 5 PE-punten per jaar</t>
  </si>
  <si>
    <t>Bij 25-50 uur per jaar ontvang je 20 PE-punten per jaar. Meer dan 50 uur is 30 PE-punten.</t>
  </si>
  <si>
    <t>Het totaal aantal PE-punten voor dit deel van je dossier is gemaximeerd op 40 PE-punten</t>
  </si>
  <si>
    <t>Werkzaamheden voor Noloc</t>
  </si>
  <si>
    <t>Soort werkzaamheden</t>
  </si>
  <si>
    <t>Uren per jaar *</t>
  </si>
  <si>
    <t>Aantal jaar *</t>
  </si>
  <si>
    <t>PE-punten voor herregistratie (maximaal 40)</t>
  </si>
  <si>
    <t>Dagelijks bestuur</t>
  </si>
  <si>
    <t>Algemeen bestuur</t>
  </si>
  <si>
    <t>Ledenraad</t>
  </si>
  <si>
    <t>(Regio)coördinator kwaliteitskringen</t>
  </si>
  <si>
    <t>Programmacommissie</t>
  </si>
  <si>
    <t>Commissie O&amp;P / Internationaal</t>
  </si>
  <si>
    <t>Commissie Marketing &amp; PR</t>
  </si>
  <si>
    <t>Commissie Marktontwikkelingen</t>
  </si>
  <si>
    <t>Commissie Mentoring / Mentoraat</t>
  </si>
  <si>
    <t>Commissie Jobcoaches</t>
  </si>
  <si>
    <t>Congrescommissie</t>
  </si>
  <si>
    <t>Beheerder LinkedIn groep</t>
  </si>
  <si>
    <t>Beheerder Twitter account</t>
  </si>
  <si>
    <t>Commissie Toetsing &amp; Registratie</t>
  </si>
  <si>
    <t>Werkzaamheden voor Loopbaanvisie</t>
  </si>
  <si>
    <t>Werkzaamheden voor Club van 100</t>
  </si>
  <si>
    <t>Mentor</t>
  </si>
  <si>
    <t>Beoordelaar erkenningsdossiers</t>
  </si>
  <si>
    <t>Werkzaamheden voor integratie Noloc-CMI</t>
  </si>
  <si>
    <t>Georganiseerd door</t>
  </si>
  <si>
    <t>Naam van opleiding/cursus/training</t>
  </si>
  <si>
    <t>Titel van de bijeenkomst</t>
  </si>
  <si>
    <t>* Totaal is nooit meer dan 40</t>
  </si>
  <si>
    <t>ALS(ISFOUT(D10/E10);0;(D10/E10))*100</t>
  </si>
  <si>
    <t>VERBERG</t>
  </si>
  <si>
    <t>Minder dan 5 uur</t>
  </si>
  <si>
    <t>Tussen 5 en 10 uur</t>
  </si>
  <si>
    <t>Tussen 11 en 24 uur</t>
  </si>
  <si>
    <t>Tussen 25 en 50 uur</t>
  </si>
  <si>
    <t>Meer dan 50 uur</t>
  </si>
  <si>
    <t>Dagdeel Ochtend</t>
  </si>
  <si>
    <t>Dagdeel Middag</t>
  </si>
  <si>
    <t>Dagdeel Avond</t>
  </si>
  <si>
    <t>Dagdeel Ochtend en Middag</t>
  </si>
  <si>
    <t>Dagdeel Ochtend en Avond</t>
  </si>
  <si>
    <t>Dagdeel Middag en Avond</t>
  </si>
  <si>
    <t>Minder dan 100 bladzijden</t>
  </si>
  <si>
    <t>100 tot 250 bladzijden</t>
  </si>
  <si>
    <t>Meer dan 250 bladzijden</t>
  </si>
  <si>
    <t>* Zelf ingevuld</t>
  </si>
  <si>
    <t>Gevolgde webinars</t>
  </si>
  <si>
    <t>Titel van het webinar</t>
  </si>
  <si>
    <t>Webinar spreker</t>
  </si>
  <si>
    <t>Overige maatschappelijke activiteiten</t>
  </si>
  <si>
    <t>* let op: de vier verplichte intervisie, supervisie of coaching van onderdeel A3.1 vallen hier niet onder</t>
  </si>
  <si>
    <t>Cat.1</t>
  </si>
  <si>
    <t>Cat.6</t>
  </si>
  <si>
    <t>Cat.5</t>
  </si>
  <si>
    <t>Cat.4</t>
  </si>
  <si>
    <t>Cat.3</t>
  </si>
  <si>
    <t>Cat.2</t>
  </si>
  <si>
    <t>Bijwonen congressen en seminars</t>
  </si>
  <si>
    <t>Deelname aan opleidingen, cursussen, trainingen</t>
  </si>
  <si>
    <t>Verrichten van werkzaanheden binnen Noloc als bestuurder, commissielid of werkgroep lid</t>
  </si>
  <si>
    <t>Verrichten van onbezoldigde werkzaamheden in  regionale en landelijke netwerken en/of beroeps- en brancheverenigingen binnen het vakgebeid</t>
  </si>
  <si>
    <t>Mentor, assessor of supervisor binnen vakgebied in andere context.</t>
  </si>
  <si>
    <t>Schrijven en publiceren van artikelen over het vakgebied (Minimaal 1500 woorden)</t>
  </si>
  <si>
    <t>Ontwikkelen van een loopbaaninstrument/methodiek die intercollegiaal overdraagbaar is en intercollegiaal overdragen wordt</t>
  </si>
  <si>
    <t>Schrijven van een boek met relevantie voor het vaakgebied</t>
  </si>
  <si>
    <t>Het geven van webinars en/of verzorgen van regiobijeenkomsten over vakgerichte onderwerpen binnen Noloc</t>
  </si>
  <si>
    <t>Het geven van lezingen en gastlessen over het vakgebied</t>
  </si>
  <si>
    <t>Deelname aan opleidingen, cursussen en trainingen</t>
  </si>
  <si>
    <t>Deelname aan masterclasses, workshops, regiobijeenkomsten en het volgen van webinars en e-learnings</t>
  </si>
  <si>
    <t>Studielast (SBU)</t>
  </si>
  <si>
    <t>Lesuren</t>
  </si>
  <si>
    <t>D</t>
  </si>
  <si>
    <t>H</t>
  </si>
  <si>
    <t>Dagdeel (D) of Hele Dag (H)</t>
  </si>
  <si>
    <t>Dagdeel of Hele dag</t>
  </si>
  <si>
    <t>Boek (B) Abonnement (A) Podcast (P)</t>
  </si>
  <si>
    <t>B</t>
  </si>
  <si>
    <t>A</t>
  </si>
  <si>
    <t>P</t>
  </si>
  <si>
    <t>Bewijs van deelname</t>
  </si>
  <si>
    <t>Ja</t>
  </si>
  <si>
    <t>Nee</t>
  </si>
  <si>
    <t>Dagdeel - Hele dag</t>
  </si>
  <si>
    <t>DAG deel</t>
  </si>
  <si>
    <t>Deelname congressen en seminars:</t>
  </si>
  <si>
    <t>SBU volgens opgave opleider</t>
  </si>
  <si>
    <t>Omschrijving van functie</t>
  </si>
  <si>
    <t>Lid ledenraad</t>
  </si>
  <si>
    <t>Lid Commissie</t>
  </si>
  <si>
    <t>Lid Werkgroep</t>
  </si>
  <si>
    <t>Verklaring</t>
  </si>
  <si>
    <t>Lid Netwerk</t>
  </si>
  <si>
    <t>Omschrijving inhoud artikel</t>
  </si>
  <si>
    <t>Naam Instrument/Methodiek</t>
  </si>
  <si>
    <t>Korte omschrijving</t>
  </si>
  <si>
    <t>Titel van het boek</t>
  </si>
  <si>
    <t>Onderwerp</t>
  </si>
  <si>
    <t>Datum van uitvoering</t>
  </si>
  <si>
    <t>Aard van het vrijwilligerswerk</t>
  </si>
  <si>
    <t>Naam instantie</t>
  </si>
  <si>
    <t>* Maximaal 10 punten</t>
  </si>
  <si>
    <t>* Maximaal 30 punten</t>
  </si>
  <si>
    <t>Dagdeel</t>
  </si>
  <si>
    <t>Hele dag</t>
  </si>
  <si>
    <t>Noloc Bestuurder</t>
  </si>
  <si>
    <t>Mentor / Assessor</t>
  </si>
  <si>
    <t>Mentor, Assessor of Supervisor</t>
  </si>
  <si>
    <t>Assessor</t>
  </si>
  <si>
    <t>Supervisor</t>
  </si>
  <si>
    <t>Aantal woorden (Min.1500)</t>
  </si>
  <si>
    <t>Categorie 1. Bij- en nascholingen binnen het vakgebied</t>
  </si>
  <si>
    <t>Categorie 2. (Inter-)collegiale deskundigheidsbevordering</t>
  </si>
  <si>
    <t>PE-punten voor hercertificering</t>
  </si>
  <si>
    <t>Categorie 3. Congressen, opleidingen en cursussen buiten het vakgebied</t>
  </si>
  <si>
    <t>Titel van het congres/seminar</t>
  </si>
  <si>
    <t>Titel van het opleiding/training</t>
  </si>
  <si>
    <t>Categorie 4. Bijdrage aan beroepsgroep</t>
  </si>
  <si>
    <t>totaal PE-punten</t>
  </si>
  <si>
    <t xml:space="preserve">Mentor of assessor bij (her)certificering Registers Loopbaanprofessional of Register Jobcoach. </t>
  </si>
  <si>
    <t>Mentor, assessor of supervisor binnen het vakgebied in andere context.</t>
  </si>
  <si>
    <t>Aantal begeleide kandidaten</t>
  </si>
  <si>
    <t>Einddatum</t>
  </si>
  <si>
    <t xml:space="preserve">Startdatum </t>
  </si>
  <si>
    <t>Rol</t>
  </si>
  <si>
    <t>Categorie 5. Bijdrage aan vakgebied</t>
  </si>
  <si>
    <t>Voor een artikel met minimaal 1500 woorden ontvang je 10 PE-punten.</t>
  </si>
  <si>
    <t>Titel</t>
  </si>
  <si>
    <t>Voor het ontwikkelen van een loopbaaninstrument/methodiek ontvang je 10 PE-punten per instrument/methodiek.</t>
  </si>
  <si>
    <t>Voor het schrijven van een boek ontvang je 25-PE-punten.</t>
  </si>
  <si>
    <t>Voor het overdragen van kennis binnen Noloc ontvang je 6 PE-punten per activiteit.</t>
  </si>
  <si>
    <t>Voor het geven van lezingen en gastlessen over het vakgebied ontvang je 6 PE-punten per activiteit.</t>
  </si>
  <si>
    <t>Categorie 6. Overige maatschappelijke activiteiten</t>
  </si>
  <si>
    <t>PE-punten voor her certificering</t>
  </si>
  <si>
    <t>(Minimaal 30 PE-punten)</t>
  </si>
  <si>
    <t>(maximaal 30 PE-punten)</t>
  </si>
  <si>
    <t>(maximaal 10 PE-punten)</t>
  </si>
  <si>
    <t xml:space="preserve">PE-PUNTEN TABEL </t>
  </si>
  <si>
    <t>Hercertificeren Register Loopbaanprofessional &amp; Register Jobcoach</t>
  </si>
  <si>
    <t>Naam</t>
  </si>
  <si>
    <t>Aantal PE-punten dat meetelt voor hercertificering</t>
  </si>
  <si>
    <t>Minimum benodigd aantal PE-punten</t>
  </si>
  <si>
    <t>Studiebelasstingsuren (SBU) volgens de opleiding, cursus of training. 1 SBU = 1 PE-punt. (SBU bestaat uit contact-, zelfstudie- en huiswerkuren)</t>
  </si>
  <si>
    <t>1 PE-punt voor 1 'lesuur'.</t>
  </si>
  <si>
    <t>Deelname aan congressen en seminars</t>
  </si>
  <si>
    <t>3 PE-punten per dagdeel en 6-PE punten voor een dag.</t>
  </si>
  <si>
    <t>2-PE punten voor een gelezen boek, 1 PE-punt voor een vakabonnement per jaar en 1 PE-punt per besluisterde podcast.</t>
  </si>
  <si>
    <t>Lezen en bestuderen van vakliteratuur en beluisteren van podcasts</t>
  </si>
  <si>
    <r>
      <t xml:space="preserve">2 PE-punten per bijeenkomst </t>
    </r>
    <r>
      <rPr>
        <i/>
        <sz val="11"/>
        <color theme="1"/>
        <rFont val="Calibri"/>
        <family val="2"/>
        <scheme val="minor"/>
      </rPr>
      <t>(n.b. de vier verplichte reflectiebijeenkomsten vallen hier niet onder)</t>
    </r>
  </si>
  <si>
    <t>3-PE-punten voor een dagdeel en 6 PE-punten voor een dag</t>
  </si>
  <si>
    <t>SBU volgens opgave van opleider. 1 SBU= 1 PE-punt</t>
  </si>
  <si>
    <t>Je ontvangt 10 PE-punten per jaar voor een bestuursfunctie en 6 PE-punten per jaar als lid van de ledenraad, commissie of werkgroep.</t>
  </si>
  <si>
    <t>4 PE-punten per jaar</t>
  </si>
  <si>
    <t>2 PE-punten per kandidaat</t>
  </si>
  <si>
    <t>2 PE punten per jaar per soort vrijwilligerswerk buiten het vakgebied.</t>
  </si>
  <si>
    <t xml:space="preserve">Kolom startdatum, einddatum en naam opleiding mogen weg. </t>
  </si>
  <si>
    <t>Titel boek/abonnement/Podcast</t>
  </si>
  <si>
    <t>Je ontvangt 10 PE-punten per jaar voor een bestuursfunctie en 6 PE-punten per jaar als lid van een netwerk, commissie of werkgroep.</t>
  </si>
  <si>
    <t>Gepubliceerd in</t>
  </si>
  <si>
    <t xml:space="preserve">Korte omschrijving </t>
  </si>
  <si>
    <t>Wat (webinar/regiobijeenkomst/podcast)</t>
  </si>
  <si>
    <t xml:space="preserve">Onderwerp </t>
  </si>
  <si>
    <t>Wat (lezing/gastles)</t>
  </si>
  <si>
    <t>Aan wie/waar</t>
  </si>
  <si>
    <t>datum van uitvoering</t>
  </si>
  <si>
    <t>Ik beschik over een bewijs</t>
  </si>
  <si>
    <t>Startdatum</t>
  </si>
  <si>
    <t>Datum</t>
  </si>
  <si>
    <t>Duur in dagdelen</t>
  </si>
  <si>
    <t xml:space="preserve">      Einddatum</t>
  </si>
  <si>
    <t>Aantal jaren in functie</t>
  </si>
  <si>
    <t>Bestuurder</t>
  </si>
  <si>
    <t>Gedeeld met collega's</t>
  </si>
  <si>
    <t>ISBN Ja / Nee</t>
  </si>
  <si>
    <t>Deelname aan supervisie, intervisie, coaching en Noloc kwaliteitskring*</t>
  </si>
  <si>
    <t>Deelname aan opleiding, cursussen en trainingen</t>
  </si>
  <si>
    <t>Bijwonen masterclasses, workshops, regiobijeenkomsten en het volgen van webinars en e-learnings</t>
  </si>
  <si>
    <t xml:space="preserve">Schrijven en publiceren van artikelen over het vakgebied </t>
  </si>
  <si>
    <t>Ontwikkelen van een loopbaaninstrument/methodiek die intercollegiaal overdraagbaar gedragen is</t>
  </si>
  <si>
    <t>Het geven van webinars en verzorgen van regiobijeenkomsten over vakgerichte onderwerpen binnen Noloc</t>
  </si>
  <si>
    <t xml:space="preserve">Vrijwilligerswerk buiten vakgebied </t>
  </si>
  <si>
    <t>Totaal aantal behaalde PE-punten</t>
  </si>
  <si>
    <t>Naam van masterclass/workshop/webinar/</t>
  </si>
  <si>
    <t>Deelname aan (intervisie/supervisie/coaching/kwaliteitskring</t>
  </si>
  <si>
    <t>Deelname aan intervisie, supervisie, coaching en Noloc kwaliteitskring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</si>
</sst>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BC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6" borderId="0" xfId="0" applyFill="1"/>
    <xf numFmtId="0" fontId="1" fillId="0" borderId="0" xfId="0" applyFont="1"/>
    <xf numFmtId="0" fontId="0" fillId="2" borderId="0" xfId="0" applyFill="1" applyAlignment="1">
      <alignment vertical="center"/>
    </xf>
    <xf numFmtId="0" fontId="0" fillId="0" borderId="5" xfId="0" applyBorder="1"/>
    <xf numFmtId="0" fontId="0" fillId="8" borderId="0" xfId="0" applyFill="1"/>
    <xf numFmtId="0" fontId="3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9" borderId="5" xfId="0" applyFill="1" applyBorder="1"/>
    <xf numFmtId="0" fontId="0" fillId="9" borderId="5" xfId="0" applyFill="1" applyBorder="1" applyAlignment="1">
      <alignment horizontal="center"/>
    </xf>
    <xf numFmtId="0" fontId="0" fillId="9" borderId="0" xfId="0" applyFill="1"/>
    <xf numFmtId="0" fontId="0" fillId="8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/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10" borderId="5" xfId="0" applyFill="1" applyBorder="1" applyAlignment="1" applyProtection="1">
      <alignment horizontal="center"/>
      <protection locked="0"/>
    </xf>
    <xf numFmtId="0" fontId="0" fillId="10" borderId="5" xfId="0" applyFill="1" applyBorder="1" applyProtection="1">
      <protection locked="0"/>
    </xf>
    <xf numFmtId="0" fontId="1" fillId="10" borderId="0" xfId="0" applyFont="1" applyFill="1" applyAlignment="1">
      <alignment horizontal="center" vertical="center"/>
    </xf>
    <xf numFmtId="14" fontId="0" fillId="10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quotePrefix="1" applyFont="1"/>
    <xf numFmtId="0" fontId="0" fillId="2" borderId="0" xfId="0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1" fillId="8" borderId="0" xfId="0" applyFont="1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7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14" fillId="6" borderId="0" xfId="0" applyFont="1" applyFill="1" applyAlignment="1">
      <alignment horizontal="center" vertical="center" wrapText="1"/>
    </xf>
    <xf numFmtId="0" fontId="15" fillId="0" borderId="0" xfId="0" applyFont="1"/>
    <xf numFmtId="0" fontId="16" fillId="7" borderId="0" xfId="0" applyFont="1" applyFill="1" applyAlignment="1">
      <alignment horizontal="center" vertical="center"/>
    </xf>
    <xf numFmtId="0" fontId="17" fillId="0" borderId="0" xfId="0" applyFont="1"/>
    <xf numFmtId="164" fontId="0" fillId="4" borderId="5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/>
      <protection locked="0"/>
    </xf>
    <xf numFmtId="49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14" fillId="0" borderId="0" xfId="0" applyFont="1"/>
    <xf numFmtId="0" fontId="18" fillId="0" borderId="0" xfId="0" applyFont="1"/>
    <xf numFmtId="0" fontId="19" fillId="0" borderId="0" xfId="0" applyFont="1"/>
    <xf numFmtId="1" fontId="0" fillId="4" borderId="5" xfId="0" applyNumberFormat="1" applyFill="1" applyBorder="1" applyAlignment="1" applyProtection="1">
      <alignment horizontal="center"/>
      <protection locked="0"/>
    </xf>
    <xf numFmtId="14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4" fontId="0" fillId="4" borderId="5" xfId="0" applyNumberFormat="1" applyFill="1" applyBorder="1"/>
    <xf numFmtId="0" fontId="0" fillId="4" borderId="5" xfId="0" applyFill="1" applyBorder="1"/>
    <xf numFmtId="1" fontId="0" fillId="4" borderId="5" xfId="0" applyNumberFormat="1" applyFill="1" applyBorder="1"/>
    <xf numFmtId="0" fontId="0" fillId="4" borderId="5" xfId="0" applyFill="1" applyBorder="1" applyAlignment="1" applyProtection="1">
      <alignment horizontal="center" vertical="center"/>
      <protection locked="0"/>
    </xf>
    <xf numFmtId="3" fontId="0" fillId="4" borderId="5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14" fontId="0" fillId="4" borderId="5" xfId="0" applyNumberFormat="1" applyFill="1" applyBorder="1" applyAlignment="1" applyProtection="1">
      <alignment horizontal="left" vertical="center"/>
      <protection locked="0"/>
    </xf>
    <xf numFmtId="0" fontId="6" fillId="0" borderId="0" xfId="0" applyFont="1"/>
    <xf numFmtId="14" fontId="0" fillId="4" borderId="5" xfId="0" applyNumberFormat="1" applyFill="1" applyBorder="1" applyProtection="1">
      <protection locked="0"/>
    </xf>
    <xf numFmtId="0" fontId="0" fillId="7" borderId="0" xfId="0" applyFill="1" applyAlignment="1">
      <alignment horizontal="center" vertical="center"/>
    </xf>
    <xf numFmtId="0" fontId="0" fillId="4" borderId="0" xfId="0" quotePrefix="1" applyFill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top"/>
    </xf>
    <xf numFmtId="1" fontId="0" fillId="9" borderId="5" xfId="0" applyNumberForma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1" fillId="5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/>
    </xf>
    <xf numFmtId="0" fontId="0" fillId="10" borderId="3" xfId="0" applyFill="1" applyBorder="1" applyAlignment="1" applyProtection="1">
      <alignment horizontal="center"/>
      <protection locked="0"/>
    </xf>
    <xf numFmtId="0" fontId="0" fillId="10" borderId="4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164" fontId="0" fillId="4" borderId="6" xfId="0" applyNumberFormat="1" applyFill="1" applyBorder="1" applyAlignment="1" applyProtection="1">
      <alignment horizontal="left"/>
      <protection locked="0"/>
    </xf>
    <xf numFmtId="164" fontId="0" fillId="4" borderId="8" xfId="0" applyNumberFormat="1" applyFill="1" applyBorder="1" applyAlignment="1" applyProtection="1">
      <alignment horizontal="left"/>
      <protection locked="0"/>
    </xf>
    <xf numFmtId="164" fontId="0" fillId="4" borderId="7" xfId="0" applyNumberFormat="1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164" fontId="0" fillId="4" borderId="7" xfId="0" applyNumberFormat="1" applyFill="1" applyBorder="1" applyAlignment="1" applyProtection="1">
      <alignment horizontal="center" vertical="center"/>
      <protection locked="0"/>
    </xf>
    <xf numFmtId="16" fontId="0" fillId="4" borderId="6" xfId="0" applyNumberForma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14" fontId="0" fillId="4" borderId="6" xfId="0" applyNumberFormat="1" applyFill="1" applyBorder="1" applyAlignment="1" applyProtection="1">
      <alignment horizontal="left" vertical="center"/>
      <protection locked="0"/>
    </xf>
    <xf numFmtId="14" fontId="0" fillId="4" borderId="8" xfId="0" applyNumberFormat="1" applyFill="1" applyBorder="1" applyAlignment="1" applyProtection="1">
      <alignment horizontal="left" vertical="center"/>
      <protection locked="0"/>
    </xf>
    <xf numFmtId="14" fontId="0" fillId="4" borderId="7" xfId="0" applyNumberForma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14" fontId="0" fillId="4" borderId="6" xfId="0" applyNumberFormat="1" applyFill="1" applyBorder="1" applyAlignment="1" applyProtection="1">
      <alignment horizontal="left" vertical="center" wrapText="1"/>
      <protection locked="0"/>
    </xf>
    <xf numFmtId="14" fontId="0" fillId="4" borderId="8" xfId="0" applyNumberFormat="1" applyFill="1" applyBorder="1" applyAlignment="1" applyProtection="1">
      <alignment horizontal="left" vertical="center" wrapText="1"/>
      <protection locked="0"/>
    </xf>
    <xf numFmtId="14" fontId="0" fillId="4" borderId="7" xfId="0" applyNumberFormat="1" applyFill="1" applyBorder="1" applyAlignment="1" applyProtection="1">
      <alignment horizontal="left" vertic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2BC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9"/>
  <sheetViews>
    <sheetView topLeftCell="A15" workbookViewId="0">
      <selection activeCell="B26" sqref="B26"/>
    </sheetView>
  </sheetViews>
  <sheetFormatPr baseColWidth="10" defaultColWidth="8.83203125" defaultRowHeight="15" x14ac:dyDescent="0.2"/>
  <cols>
    <col min="2" max="2" width="50.33203125" customWidth="1"/>
    <col min="3" max="4" width="17.5" customWidth="1"/>
  </cols>
  <sheetData>
    <row r="2" spans="1:5" ht="26" x14ac:dyDescent="0.3">
      <c r="B2" s="63" t="s">
        <v>155</v>
      </c>
    </row>
    <row r="3" spans="1:5" ht="19" x14ac:dyDescent="0.25">
      <c r="B3" s="81" t="s">
        <v>156</v>
      </c>
    </row>
    <row r="5" spans="1:5" ht="16" thickBot="1" x14ac:dyDescent="0.25"/>
    <row r="6" spans="1:5" ht="17" thickTop="1" thickBot="1" x14ac:dyDescent="0.25">
      <c r="B6" t="s">
        <v>157</v>
      </c>
      <c r="C6" s="107"/>
      <c r="D6" s="108"/>
    </row>
    <row r="7" spans="1:5" ht="16" thickTop="1" x14ac:dyDescent="0.2"/>
    <row r="8" spans="1:5" ht="16" thickBot="1" x14ac:dyDescent="0.25">
      <c r="A8" s="4" t="s">
        <v>70</v>
      </c>
      <c r="B8" s="109" t="str">
        <f>'1 Bij- en nascholing'!A1</f>
        <v>Categorie 1. Bij- en nascholingen binnen het vakgebied</v>
      </c>
      <c r="C8" s="109"/>
      <c r="D8" s="109"/>
    </row>
    <row r="9" spans="1:5" ht="17" thickTop="1" thickBot="1" x14ac:dyDescent="0.25">
      <c r="B9" t="s">
        <v>193</v>
      </c>
      <c r="C9" s="21">
        <f>'1 Bij- en nascholing'!F21</f>
        <v>0</v>
      </c>
    </row>
    <row r="10" spans="1:5" s="38" customFormat="1" ht="34" thickTop="1" thickBot="1" x14ac:dyDescent="0.25">
      <c r="B10" s="39" t="s">
        <v>194</v>
      </c>
      <c r="C10" s="40">
        <f>'1 Bij- en nascholing'!F41</f>
        <v>0</v>
      </c>
    </row>
    <row r="11" spans="1:5" ht="17" thickTop="1" thickBot="1" x14ac:dyDescent="0.25">
      <c r="B11" t="s">
        <v>76</v>
      </c>
      <c r="C11" s="21">
        <f>'1 Bij- en nascholing'!G56</f>
        <v>0</v>
      </c>
    </row>
    <row r="12" spans="1:5" s="38" customFormat="1" ht="34" thickTop="1" thickBot="1" x14ac:dyDescent="0.25">
      <c r="B12" s="39" t="s">
        <v>165</v>
      </c>
      <c r="C12" s="40">
        <f>'1 Bij- en nascholing'!E76</f>
        <v>0</v>
      </c>
    </row>
    <row r="13" spans="1:5" ht="17" thickTop="1" thickBot="1" x14ac:dyDescent="0.25">
      <c r="B13" s="62" t="s">
        <v>158</v>
      </c>
      <c r="D13" s="22">
        <f>SUM(C9:C12)</f>
        <v>0</v>
      </c>
      <c r="E13" s="80" t="s">
        <v>152</v>
      </c>
    </row>
    <row r="14" spans="1:5" ht="16" thickTop="1" x14ac:dyDescent="0.2"/>
    <row r="15" spans="1:5" ht="16" thickBot="1" x14ac:dyDescent="0.25">
      <c r="A15" s="4" t="s">
        <v>75</v>
      </c>
      <c r="B15" s="110" t="str">
        <f>'2 Intercollegiale deskundigheid'!A1</f>
        <v>Categorie 2. (Inter-)collegiale deskundigheidsbevordering</v>
      </c>
      <c r="C15" s="110"/>
      <c r="D15" s="110"/>
    </row>
    <row r="16" spans="1:5" s="38" customFormat="1" ht="34" thickTop="1" thickBot="1" x14ac:dyDescent="0.25">
      <c r="B16" s="39" t="s">
        <v>192</v>
      </c>
      <c r="C16" s="41">
        <f>'2 Intercollegiale deskundigheid'!E26</f>
        <v>0</v>
      </c>
    </row>
    <row r="17" spans="1:5" ht="26" thickTop="1" thickBot="1" x14ac:dyDescent="0.25">
      <c r="B17" s="42" t="s">
        <v>69</v>
      </c>
    </row>
    <row r="18" spans="1:5" ht="17" thickTop="1" thickBot="1" x14ac:dyDescent="0.25">
      <c r="B18" s="62" t="s">
        <v>158</v>
      </c>
      <c r="D18" s="24">
        <f>IF(SUM(C16:C16)&lt;=30,SUM(C16:C16),"30")</f>
        <v>0</v>
      </c>
      <c r="E18" t="s">
        <v>153</v>
      </c>
    </row>
    <row r="19" spans="1:5" ht="16" thickTop="1" x14ac:dyDescent="0.2"/>
    <row r="20" spans="1:5" ht="16" thickBot="1" x14ac:dyDescent="0.25">
      <c r="A20" s="4" t="s">
        <v>74</v>
      </c>
      <c r="B20" s="111" t="str">
        <f>'3 Congressen, opleidingen en'!A1</f>
        <v>Categorie 3. Congressen, opleidingen en cursussen buiten het vakgebied</v>
      </c>
      <c r="C20" s="111"/>
      <c r="D20" s="111"/>
    </row>
    <row r="21" spans="1:5" ht="17" thickTop="1" thickBot="1" x14ac:dyDescent="0.25">
      <c r="B21" t="s">
        <v>76</v>
      </c>
      <c r="C21" s="23">
        <f>'3 Congressen, opleidingen en'!E25</f>
        <v>0</v>
      </c>
    </row>
    <row r="22" spans="1:5" ht="17" thickTop="1" thickBot="1" x14ac:dyDescent="0.25">
      <c r="B22" t="s">
        <v>77</v>
      </c>
      <c r="C22" s="23">
        <f>'3 Congressen, opleidingen en'!F49</f>
        <v>0</v>
      </c>
    </row>
    <row r="23" spans="1:5" ht="17" thickTop="1" thickBot="1" x14ac:dyDescent="0.25">
      <c r="B23" s="62" t="s">
        <v>158</v>
      </c>
      <c r="D23" s="26">
        <f>IF(SUM(C21:C22)&lt;=30,SUM(C21:C22),"30")</f>
        <v>0</v>
      </c>
      <c r="E23" t="s">
        <v>153</v>
      </c>
    </row>
    <row r="24" spans="1:5" ht="16" thickTop="1" x14ac:dyDescent="0.2"/>
    <row r="25" spans="1:5" ht="16" thickBot="1" x14ac:dyDescent="0.25">
      <c r="A25" s="4" t="s">
        <v>73</v>
      </c>
      <c r="B25" s="50" t="str">
        <f>'4 Bijdrage aan beroepsgrp'!A1</f>
        <v>Categorie 4. Bijdrage aan beroepsgroep</v>
      </c>
      <c r="C25" s="7"/>
      <c r="D25" s="7"/>
    </row>
    <row r="26" spans="1:5" s="38" customFormat="1" ht="34" thickTop="1" thickBot="1" x14ac:dyDescent="0.25">
      <c r="B26" s="39" t="s">
        <v>78</v>
      </c>
      <c r="C26" s="41">
        <f>'4 Bijdrage aan beroepsgrp'!G12</f>
        <v>0</v>
      </c>
    </row>
    <row r="27" spans="1:5" s="38" customFormat="1" ht="50" thickTop="1" thickBot="1" x14ac:dyDescent="0.25">
      <c r="B27" s="39" t="s">
        <v>79</v>
      </c>
      <c r="C27" s="41">
        <f>'4 Bijdrage aan beroepsgrp'!G23</f>
        <v>0</v>
      </c>
    </row>
    <row r="28" spans="1:5" s="38" customFormat="1" ht="34" thickTop="1" thickBot="1" x14ac:dyDescent="0.25">
      <c r="B28" s="39" t="s">
        <v>137</v>
      </c>
      <c r="C28" s="41">
        <f>'4 Bijdrage aan beroepsgrp'!H34</f>
        <v>0</v>
      </c>
    </row>
    <row r="29" spans="1:5" s="38" customFormat="1" ht="34" thickTop="1" thickBot="1" x14ac:dyDescent="0.25">
      <c r="B29" s="39" t="s">
        <v>80</v>
      </c>
      <c r="C29" s="41">
        <f>'4 Bijdrage aan beroepsgrp'!G45</f>
        <v>0</v>
      </c>
    </row>
    <row r="30" spans="1:5" ht="17" thickTop="1" thickBot="1" x14ac:dyDescent="0.25">
      <c r="B30" s="62" t="s">
        <v>158</v>
      </c>
      <c r="D30" s="25">
        <f>IF(SUM(C26:C29)&lt;=30,SUM(C26:C29),"30")</f>
        <v>0</v>
      </c>
      <c r="E30" t="s">
        <v>153</v>
      </c>
    </row>
    <row r="31" spans="1:5" ht="16" thickTop="1" x14ac:dyDescent="0.2"/>
    <row r="32" spans="1:5" ht="16" thickBot="1" x14ac:dyDescent="0.25">
      <c r="A32" s="4" t="s">
        <v>72</v>
      </c>
      <c r="B32" s="105" t="str">
        <f>'5 Bijdrage aan vakgebied'!A1</f>
        <v>Categorie 5. Bijdrage aan vakgebied</v>
      </c>
      <c r="C32" s="105"/>
      <c r="D32" s="105"/>
    </row>
    <row r="33" spans="1:5" s="38" customFormat="1" ht="18" thickTop="1" thickBot="1" x14ac:dyDescent="0.25">
      <c r="B33" s="39" t="s">
        <v>195</v>
      </c>
      <c r="C33" s="41">
        <f>'5 Bijdrage aan vakgebied'!E12</f>
        <v>0</v>
      </c>
    </row>
    <row r="34" spans="1:5" s="38" customFormat="1" ht="34" thickTop="1" thickBot="1" x14ac:dyDescent="0.25">
      <c r="B34" s="39" t="s">
        <v>196</v>
      </c>
      <c r="C34" s="41">
        <f>'5 Bijdrage aan vakgebied'!F25</f>
        <v>0</v>
      </c>
    </row>
    <row r="35" spans="1:5" s="38" customFormat="1" ht="18" thickTop="1" thickBot="1" x14ac:dyDescent="0.25">
      <c r="B35" s="39" t="s">
        <v>83</v>
      </c>
      <c r="C35" s="41">
        <f>'5 Bijdrage aan vakgebied'!F45</f>
        <v>0</v>
      </c>
    </row>
    <row r="36" spans="1:5" s="38" customFormat="1" ht="34" thickTop="1" thickBot="1" x14ac:dyDescent="0.25">
      <c r="B36" s="39" t="s">
        <v>197</v>
      </c>
      <c r="C36" s="41">
        <f>'5 Bijdrage aan vakgebied'!D65</f>
        <v>0</v>
      </c>
    </row>
    <row r="37" spans="1:5" s="38" customFormat="1" ht="18" thickTop="1" thickBot="1" x14ac:dyDescent="0.25">
      <c r="B37" s="39" t="s">
        <v>85</v>
      </c>
      <c r="C37" s="41">
        <f>'5 Bijdrage aan vakgebied'!E85</f>
        <v>0</v>
      </c>
    </row>
    <row r="38" spans="1:5" ht="17" thickTop="1" thickBot="1" x14ac:dyDescent="0.25">
      <c r="B38" s="62" t="s">
        <v>158</v>
      </c>
      <c r="D38" s="27">
        <f>IF(SUM(C33:C37)&lt;=30,SUM(C33:C37),"30")</f>
        <v>0</v>
      </c>
      <c r="E38" t="s">
        <v>153</v>
      </c>
    </row>
    <row r="39" spans="1:5" ht="16" thickTop="1" x14ac:dyDescent="0.2"/>
    <row r="40" spans="1:5" ht="16" thickBot="1" x14ac:dyDescent="0.25">
      <c r="A40" s="4" t="s">
        <v>71</v>
      </c>
      <c r="B40" s="106" t="str">
        <f>'6 Overige maatschappelijke act'!A1</f>
        <v>Categorie 6. Overige maatschappelijke activiteiten</v>
      </c>
      <c r="C40" s="106"/>
      <c r="D40" s="106"/>
    </row>
    <row r="41" spans="1:5" s="38" customFormat="1" ht="18" thickTop="1" thickBot="1" x14ac:dyDescent="0.25">
      <c r="B41" s="39" t="s">
        <v>198</v>
      </c>
      <c r="C41" s="41">
        <f>'6 Overige maatschappelijke act'!D35</f>
        <v>0</v>
      </c>
    </row>
    <row r="42" spans="1:5" ht="17" thickTop="1" thickBot="1" x14ac:dyDescent="0.25">
      <c r="B42" s="62" t="s">
        <v>158</v>
      </c>
      <c r="D42" s="29">
        <f>IF(SUM(C41:C41)&lt;=10,SUM(C41:C41),"10")</f>
        <v>0</v>
      </c>
      <c r="E42" t="s">
        <v>154</v>
      </c>
    </row>
    <row r="43" spans="1:5" ht="17" thickTop="1" thickBot="1" x14ac:dyDescent="0.25"/>
    <row r="44" spans="1:5" ht="17" thickTop="1" thickBot="1" x14ac:dyDescent="0.25">
      <c r="B44" s="82" t="s">
        <v>159</v>
      </c>
      <c r="C44" s="23">
        <v>75</v>
      </c>
    </row>
    <row r="45" spans="1:5" ht="17" thickTop="1" thickBot="1" x14ac:dyDescent="0.25">
      <c r="B45" s="82" t="s">
        <v>199</v>
      </c>
      <c r="D45" s="30">
        <f>D13+D18+D23+D30+D38+D42</f>
        <v>0</v>
      </c>
    </row>
    <row r="46" spans="1:5" ht="16" thickTop="1" x14ac:dyDescent="0.2"/>
    <row r="49" spans="4:4" x14ac:dyDescent="0.2">
      <c r="D49" s="2"/>
    </row>
  </sheetData>
  <sheetProtection algorithmName="SHA-512" hashValue="+L2xKWFRylVbVGVKTQEOAuLXZzxGAtjlzw/2G5mPH2PAWLG4HuhSrCctk8o9D+GIoDVe0mUUBgoH6fVLKn0ZUQ==" saltValue="sJA9INEm/79BNCNw1YbAEg==" spinCount="100000" sheet="1" objects="1" scenarios="1"/>
  <mergeCells count="6">
    <mergeCell ref="B32:D32"/>
    <mergeCell ref="B40:D40"/>
    <mergeCell ref="C6:D6"/>
    <mergeCell ref="B8:D8"/>
    <mergeCell ref="B15:D15"/>
    <mergeCell ref="B20:D20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V77"/>
  <sheetViews>
    <sheetView tabSelected="1" topLeftCell="A65" workbookViewId="0">
      <selection activeCell="A23" sqref="A23"/>
    </sheetView>
  </sheetViews>
  <sheetFormatPr baseColWidth="10" defaultColWidth="8.83203125" defaultRowHeight="15" x14ac:dyDescent="0.2"/>
  <cols>
    <col min="1" max="1" width="12.5" customWidth="1"/>
    <col min="2" max="2" width="19.5" bestFit="1" customWidth="1"/>
    <col min="3" max="3" width="43.1640625" customWidth="1"/>
    <col min="4" max="4" width="28.6640625" customWidth="1"/>
    <col min="5" max="5" width="17.33203125" customWidth="1"/>
    <col min="6" max="7" width="10.5" customWidth="1"/>
    <col min="8" max="9" width="10.5" hidden="1" customWidth="1"/>
    <col min="10" max="10" width="3.5" hidden="1" customWidth="1"/>
    <col min="11" max="15" width="9.1640625" style="18" hidden="1" customWidth="1"/>
    <col min="16" max="16" width="0" hidden="1" customWidth="1"/>
    <col min="17" max="17" width="75.83203125" bestFit="1" customWidth="1"/>
  </cols>
  <sheetData>
    <row r="1" spans="1:17" ht="26" x14ac:dyDescent="0.3">
      <c r="A1" s="64" t="s">
        <v>129</v>
      </c>
      <c r="K1" s="45" t="s">
        <v>49</v>
      </c>
      <c r="L1" s="45" t="s">
        <v>49</v>
      </c>
      <c r="M1" s="45" t="s">
        <v>49</v>
      </c>
      <c r="N1" s="45" t="s">
        <v>49</v>
      </c>
      <c r="O1" s="45" t="s">
        <v>49</v>
      </c>
    </row>
    <row r="2" spans="1:17" x14ac:dyDescent="0.2">
      <c r="Q2" s="93"/>
    </row>
    <row r="3" spans="1:17" ht="16" x14ac:dyDescent="0.2">
      <c r="A3" s="8" t="s">
        <v>86</v>
      </c>
    </row>
    <row r="4" spans="1:17" x14ac:dyDescent="0.2">
      <c r="A4" t="s">
        <v>160</v>
      </c>
    </row>
    <row r="5" spans="1:17" ht="17" thickBot="1" x14ac:dyDescent="0.25">
      <c r="A5" s="5" t="s">
        <v>0</v>
      </c>
      <c r="B5" s="5" t="s">
        <v>1</v>
      </c>
      <c r="C5" s="5" t="s">
        <v>45</v>
      </c>
      <c r="D5" s="5" t="s">
        <v>2</v>
      </c>
      <c r="E5" s="44" t="s">
        <v>88</v>
      </c>
      <c r="F5" s="5" t="s">
        <v>3</v>
      </c>
    </row>
    <row r="6" spans="1:17" ht="16" thickBot="1" x14ac:dyDescent="0.25">
      <c r="A6" s="74"/>
      <c r="B6" s="75"/>
      <c r="C6" s="76"/>
      <c r="D6" s="77"/>
      <c r="E6" s="83"/>
      <c r="F6" s="20">
        <f>E6</f>
        <v>0</v>
      </c>
      <c r="J6" t="str">
        <f>CONCATENATE(N6,"    ",O6)</f>
        <v xml:space="preserve">      </v>
      </c>
      <c r="K6" s="18" t="str">
        <f>IF(ISBLANK(A6)=FALSE,IF(A6&lt;Samenvatting!#REF!,"* Fout, datum voor afgiftedatum","1")," ")</f>
        <v xml:space="preserve"> </v>
      </c>
      <c r="L6" s="18" t="str">
        <f>IF(ISBLANK(B6)=FALSE,IF(B6&gt;Samenvatting!#REF!,"* Fout, datum na einddatum","1")," ")</f>
        <v xml:space="preserve"> </v>
      </c>
      <c r="M6" s="18">
        <f>IF(ISERROR(K6+L6&lt;=1),0,(K6+L6))</f>
        <v>0</v>
      </c>
      <c r="N6" s="18" t="str">
        <f>IF(K6="* Fout, datum voor afgiftedatum","* Fout, datum voor afgiftedatum"," ")</f>
        <v xml:space="preserve"> </v>
      </c>
      <c r="O6" s="18" t="str">
        <f>IF(L6="* Fout, datum na einddatum","* Fout, datum na einddatum"," ")</f>
        <v xml:space="preserve"> </v>
      </c>
    </row>
    <row r="7" spans="1:17" ht="16" thickBot="1" x14ac:dyDescent="0.25">
      <c r="A7" s="74"/>
      <c r="B7" s="75"/>
      <c r="C7" s="77"/>
      <c r="D7" s="77"/>
      <c r="E7" s="83"/>
      <c r="F7" s="20">
        <f t="shared" ref="F7:F20" si="0">E7</f>
        <v>0</v>
      </c>
      <c r="J7" t="str">
        <f t="shared" ref="J7:J20" si="1">CONCATENATE(N7,"    ",O7)</f>
        <v xml:space="preserve">      </v>
      </c>
      <c r="K7" s="18" t="str">
        <f>IF(ISBLANK(A7)=FALSE,IF(A7&lt;Samenvatting!#REF!,"* Fout, datum voor afgiftedatum","1")," ")</f>
        <v xml:space="preserve"> </v>
      </c>
      <c r="L7" s="18" t="str">
        <f>IF(ISBLANK(B7)=FALSE,IF(B7&gt;Samenvatting!#REF!,"* Fout, datum na einddatum","1")," ")</f>
        <v xml:space="preserve"> </v>
      </c>
      <c r="M7" s="18">
        <f>IF(ISERROR(K7+L7&lt;=1),0,(K7+L7))</f>
        <v>0</v>
      </c>
      <c r="N7" s="18" t="str">
        <f>IF(K7="* Fout, datum voor afgiftedatum","* Fout, datum voor afgiftedatum"," ")</f>
        <v xml:space="preserve"> </v>
      </c>
      <c r="O7" s="18" t="str">
        <f>IF(L7="* Fout, datum na einddatum","* Fout, datum na einddatum"," ")</f>
        <v xml:space="preserve"> </v>
      </c>
    </row>
    <row r="8" spans="1:17" ht="16" thickBot="1" x14ac:dyDescent="0.25">
      <c r="A8" s="74"/>
      <c r="B8" s="75"/>
      <c r="C8" s="77"/>
      <c r="D8" s="77"/>
      <c r="E8" s="83"/>
      <c r="F8" s="20">
        <f t="shared" si="0"/>
        <v>0</v>
      </c>
      <c r="G8" s="53"/>
      <c r="H8" s="53"/>
      <c r="I8" s="53"/>
      <c r="J8" t="str">
        <f t="shared" si="1"/>
        <v xml:space="preserve">      </v>
      </c>
      <c r="K8" s="18" t="str">
        <f>IF(ISBLANK(A8)=FALSE,IF(A8&lt;Samenvatting!#REF!,"* Fout, datum voor afgiftedatum","1")," ")</f>
        <v xml:space="preserve"> </v>
      </c>
      <c r="L8" s="18" t="str">
        <f>IF(ISBLANK(B8)=FALSE,IF(B8&gt;Samenvatting!#REF!,"* Fout, datum na einddatum","1")," ")</f>
        <v xml:space="preserve"> </v>
      </c>
      <c r="M8" s="18">
        <f t="shared" ref="M8:M19" si="2">IF(ISERROR(K8+L8&lt;=1),0,(K8+L8))</f>
        <v>0</v>
      </c>
      <c r="N8" s="18" t="str">
        <f t="shared" ref="N8:N20" si="3">IF(K8="* Fout, datum voor afgiftedatum","* Fout, datum voor afgiftedatum"," ")</f>
        <v xml:space="preserve"> </v>
      </c>
      <c r="O8" s="18" t="str">
        <f t="shared" ref="O8:O20" si="4">IF(L8="* Fout, datum na einddatum","* Fout, datum na einddatum"," ")</f>
        <v xml:space="preserve"> </v>
      </c>
    </row>
    <row r="9" spans="1:17" ht="16" thickBot="1" x14ac:dyDescent="0.25">
      <c r="A9" s="74"/>
      <c r="B9" s="75"/>
      <c r="C9" s="77"/>
      <c r="D9" s="77"/>
      <c r="E9" s="83"/>
      <c r="F9" s="20">
        <f t="shared" si="0"/>
        <v>0</v>
      </c>
      <c r="G9" s="53"/>
      <c r="H9" s="53"/>
      <c r="I9" s="53"/>
      <c r="J9" t="str">
        <f t="shared" si="1"/>
        <v xml:space="preserve">      </v>
      </c>
      <c r="K9" s="18" t="str">
        <f>IF(ISBLANK(A9)=FALSE,IF(A9&lt;Samenvatting!#REF!,"* Fout, datum voor afgiftedatum","1")," ")</f>
        <v xml:space="preserve"> </v>
      </c>
      <c r="L9" s="18" t="str">
        <f>IF(ISBLANK(B9)=FALSE,IF(B9&gt;Samenvatting!#REF!,"* Fout, datum na einddatum","1")," ")</f>
        <v xml:space="preserve"> </v>
      </c>
      <c r="M9" s="18">
        <f t="shared" si="2"/>
        <v>0</v>
      </c>
      <c r="N9" s="18" t="str">
        <f t="shared" si="3"/>
        <v xml:space="preserve"> </v>
      </c>
      <c r="O9" s="18" t="str">
        <f t="shared" si="4"/>
        <v xml:space="preserve"> </v>
      </c>
    </row>
    <row r="10" spans="1:17" ht="16" thickBot="1" x14ac:dyDescent="0.25">
      <c r="A10" s="74"/>
      <c r="B10" s="75"/>
      <c r="C10" s="77"/>
      <c r="D10" s="77"/>
      <c r="E10" s="83"/>
      <c r="F10" s="20">
        <f t="shared" si="0"/>
        <v>0</v>
      </c>
      <c r="G10" s="53"/>
      <c r="H10" s="53"/>
      <c r="I10" s="53"/>
      <c r="J10" t="str">
        <f t="shared" si="1"/>
        <v xml:space="preserve">      </v>
      </c>
      <c r="K10" s="18" t="str">
        <f>IF(ISBLANK(A10)=FALSE,IF(A10&lt;Samenvatting!#REF!,"* Fout, datum voor afgiftedatum","1")," ")</f>
        <v xml:space="preserve"> </v>
      </c>
      <c r="L10" s="18" t="str">
        <f>IF(ISBLANK(B10)=FALSE,IF(B10&gt;Samenvatting!#REF!,"* Fout, datum na einddatum","1")," ")</f>
        <v xml:space="preserve"> </v>
      </c>
      <c r="M10" s="18">
        <f t="shared" si="2"/>
        <v>0</v>
      </c>
      <c r="N10" s="18" t="str">
        <f t="shared" si="3"/>
        <v xml:space="preserve"> </v>
      </c>
      <c r="O10" s="18" t="str">
        <f t="shared" si="4"/>
        <v xml:space="preserve"> </v>
      </c>
    </row>
    <row r="11" spans="1:17" ht="16" thickBot="1" x14ac:dyDescent="0.25">
      <c r="A11" s="74"/>
      <c r="B11" s="75"/>
      <c r="C11" s="77"/>
      <c r="D11" s="77"/>
      <c r="E11" s="83"/>
      <c r="F11" s="20">
        <f t="shared" si="0"/>
        <v>0</v>
      </c>
      <c r="G11" s="53"/>
      <c r="H11" s="53"/>
      <c r="I11" s="53"/>
      <c r="J11" t="str">
        <f t="shared" si="1"/>
        <v xml:space="preserve">      </v>
      </c>
      <c r="K11" s="18" t="str">
        <f>IF(ISBLANK(A11)=FALSE,IF(A11&lt;Samenvatting!#REF!,"* Fout, datum voor afgiftedatum","1")," ")</f>
        <v xml:space="preserve"> </v>
      </c>
      <c r="L11" s="18" t="str">
        <f>IF(ISBLANK(B11)=FALSE,IF(B11&gt;Samenvatting!#REF!,"* Fout, datum na einddatum","1")," ")</f>
        <v xml:space="preserve"> </v>
      </c>
      <c r="M11" s="18">
        <f t="shared" si="2"/>
        <v>0</v>
      </c>
      <c r="N11" s="18" t="str">
        <f t="shared" si="3"/>
        <v xml:space="preserve"> </v>
      </c>
      <c r="O11" s="18" t="str">
        <f t="shared" si="4"/>
        <v xml:space="preserve"> </v>
      </c>
    </row>
    <row r="12" spans="1:17" ht="16" thickBot="1" x14ac:dyDescent="0.25">
      <c r="A12" s="74"/>
      <c r="B12" s="75"/>
      <c r="C12" s="77"/>
      <c r="D12" s="77"/>
      <c r="E12" s="83"/>
      <c r="F12" s="20">
        <f t="shared" si="0"/>
        <v>0</v>
      </c>
      <c r="G12" s="53"/>
      <c r="H12" s="53"/>
      <c r="I12" s="53"/>
      <c r="J12" t="str">
        <f t="shared" si="1"/>
        <v xml:space="preserve">      </v>
      </c>
      <c r="K12" s="18" t="str">
        <f>IF(ISBLANK(A12)=FALSE,IF(A12&lt;Samenvatting!#REF!,"* Fout, datum voor afgiftedatum","1")," ")</f>
        <v xml:space="preserve"> </v>
      </c>
      <c r="L12" s="18" t="str">
        <f>IF(ISBLANK(B12)=FALSE,IF(B12&gt;Samenvatting!#REF!,"* Fout, datum na einddatum","1")," ")</f>
        <v xml:space="preserve"> </v>
      </c>
      <c r="M12" s="18">
        <f t="shared" si="2"/>
        <v>0</v>
      </c>
      <c r="N12" s="18" t="str">
        <f t="shared" si="3"/>
        <v xml:space="preserve"> </v>
      </c>
      <c r="O12" s="18" t="str">
        <f t="shared" si="4"/>
        <v xml:space="preserve"> </v>
      </c>
    </row>
    <row r="13" spans="1:17" ht="16" thickBot="1" x14ac:dyDescent="0.25">
      <c r="A13" s="74"/>
      <c r="B13" s="75"/>
      <c r="C13" s="77"/>
      <c r="D13" s="77"/>
      <c r="E13" s="83"/>
      <c r="F13" s="20">
        <f t="shared" si="0"/>
        <v>0</v>
      </c>
      <c r="G13" s="53"/>
      <c r="H13" s="53"/>
      <c r="I13" s="53"/>
      <c r="J13" t="str">
        <f t="shared" si="1"/>
        <v xml:space="preserve">      </v>
      </c>
      <c r="K13" s="18" t="str">
        <f>IF(ISBLANK(A13)=FALSE,IF(A13&lt;Samenvatting!#REF!,"* Fout, datum voor afgiftedatum","1")," ")</f>
        <v xml:space="preserve"> </v>
      </c>
      <c r="L13" s="18" t="str">
        <f>IF(ISBLANK(B13)=FALSE,IF(B13&gt;Samenvatting!#REF!,"* Fout, datum na einddatum","1")," ")</f>
        <v xml:space="preserve"> </v>
      </c>
      <c r="M13" s="18">
        <f t="shared" si="2"/>
        <v>0</v>
      </c>
      <c r="N13" s="18" t="str">
        <f t="shared" si="3"/>
        <v xml:space="preserve"> </v>
      </c>
      <c r="O13" s="18" t="str">
        <f t="shared" si="4"/>
        <v xml:space="preserve"> </v>
      </c>
    </row>
    <row r="14" spans="1:17" ht="16" thickBot="1" x14ac:dyDescent="0.25">
      <c r="A14" s="74"/>
      <c r="B14" s="75"/>
      <c r="C14" s="77"/>
      <c r="D14" s="77"/>
      <c r="E14" s="83"/>
      <c r="F14" s="20">
        <f t="shared" si="0"/>
        <v>0</v>
      </c>
      <c r="G14" s="53"/>
      <c r="H14" s="53"/>
      <c r="I14" s="53"/>
      <c r="J14" t="str">
        <f t="shared" si="1"/>
        <v xml:space="preserve">      </v>
      </c>
      <c r="K14" s="18" t="str">
        <f>IF(ISBLANK(A14)=FALSE,IF(A14&lt;Samenvatting!#REF!,"* Fout, datum voor afgiftedatum","1")," ")</f>
        <v xml:space="preserve"> </v>
      </c>
      <c r="L14" s="18" t="str">
        <f>IF(ISBLANK(B14)=FALSE,IF(B14&gt;Samenvatting!#REF!,"* Fout, datum na einddatum","1")," ")</f>
        <v xml:space="preserve"> </v>
      </c>
      <c r="M14" s="18">
        <f t="shared" si="2"/>
        <v>0</v>
      </c>
      <c r="N14" s="18" t="str">
        <f t="shared" si="3"/>
        <v xml:space="preserve"> </v>
      </c>
      <c r="O14" s="18" t="str">
        <f t="shared" si="4"/>
        <v xml:space="preserve"> </v>
      </c>
    </row>
    <row r="15" spans="1:17" ht="16" thickBot="1" x14ac:dyDescent="0.25">
      <c r="A15" s="74"/>
      <c r="B15" s="75"/>
      <c r="C15" s="77"/>
      <c r="D15" s="77"/>
      <c r="E15" s="83"/>
      <c r="F15" s="20">
        <f t="shared" si="0"/>
        <v>0</v>
      </c>
      <c r="G15" s="53"/>
      <c r="H15" s="53"/>
      <c r="I15" s="53"/>
      <c r="J15" t="str">
        <f t="shared" si="1"/>
        <v xml:space="preserve">      </v>
      </c>
      <c r="K15" s="18" t="str">
        <f>IF(ISBLANK(A15)=FALSE,IF(A15&lt;Samenvatting!#REF!,"* Fout, datum voor afgiftedatum","1")," ")</f>
        <v xml:space="preserve"> </v>
      </c>
      <c r="L15" s="18" t="str">
        <f>IF(ISBLANK(B15)=FALSE,IF(B15&gt;Samenvatting!#REF!,"* Fout, datum na einddatum","1")," ")</f>
        <v xml:space="preserve"> </v>
      </c>
      <c r="M15" s="18">
        <f t="shared" si="2"/>
        <v>0</v>
      </c>
      <c r="N15" s="18" t="str">
        <f t="shared" si="3"/>
        <v xml:space="preserve"> </v>
      </c>
      <c r="O15" s="18" t="str">
        <f t="shared" si="4"/>
        <v xml:space="preserve"> </v>
      </c>
    </row>
    <row r="16" spans="1:17" ht="16" thickBot="1" x14ac:dyDescent="0.25">
      <c r="A16" s="74"/>
      <c r="B16" s="75"/>
      <c r="C16" s="77"/>
      <c r="D16" s="77"/>
      <c r="E16" s="83"/>
      <c r="F16" s="20">
        <f t="shared" si="0"/>
        <v>0</v>
      </c>
      <c r="G16" s="53"/>
      <c r="H16" s="53"/>
      <c r="I16" s="53"/>
      <c r="J16" t="str">
        <f t="shared" si="1"/>
        <v xml:space="preserve">      </v>
      </c>
      <c r="K16" s="18" t="str">
        <f>IF(ISBLANK(A16)=FALSE,IF(A16&lt;Samenvatting!#REF!,"* Fout, datum voor afgiftedatum","1")," ")</f>
        <v xml:space="preserve"> </v>
      </c>
      <c r="L16" s="18" t="str">
        <f>IF(ISBLANK(B16)=FALSE,IF(B16&gt;Samenvatting!#REF!,"* Fout, datum na einddatum","1")," ")</f>
        <v xml:space="preserve"> </v>
      </c>
      <c r="M16" s="18">
        <f t="shared" si="2"/>
        <v>0</v>
      </c>
      <c r="N16" s="18" t="str">
        <f t="shared" si="3"/>
        <v xml:space="preserve"> </v>
      </c>
      <c r="O16" s="18" t="str">
        <f t="shared" si="4"/>
        <v xml:space="preserve"> </v>
      </c>
    </row>
    <row r="17" spans="1:15" ht="16" thickBot="1" x14ac:dyDescent="0.25">
      <c r="A17" s="74"/>
      <c r="B17" s="75"/>
      <c r="C17" s="77"/>
      <c r="D17" s="77"/>
      <c r="E17" s="83"/>
      <c r="F17" s="20">
        <f t="shared" si="0"/>
        <v>0</v>
      </c>
      <c r="G17" s="53"/>
      <c r="H17" s="53"/>
      <c r="I17" s="53"/>
      <c r="J17" t="str">
        <f t="shared" si="1"/>
        <v xml:space="preserve">      </v>
      </c>
      <c r="K17" s="18" t="str">
        <f>IF(ISBLANK(A17)=FALSE,IF(A17&lt;Samenvatting!#REF!,"* Fout, datum voor afgiftedatum","1")," ")</f>
        <v xml:space="preserve"> </v>
      </c>
      <c r="L17" s="18" t="str">
        <f>IF(ISBLANK(B17)=FALSE,IF(B17&gt;Samenvatting!#REF!,"* Fout, datum na einddatum","1")," ")</f>
        <v xml:space="preserve"> </v>
      </c>
      <c r="M17" s="18">
        <f t="shared" si="2"/>
        <v>0</v>
      </c>
      <c r="N17" s="18" t="str">
        <f t="shared" si="3"/>
        <v xml:space="preserve"> </v>
      </c>
      <c r="O17" s="18" t="str">
        <f t="shared" si="4"/>
        <v xml:space="preserve"> </v>
      </c>
    </row>
    <row r="18" spans="1:15" ht="16" thickBot="1" x14ac:dyDescent="0.25">
      <c r="A18" s="74"/>
      <c r="B18" s="75"/>
      <c r="C18" s="79"/>
      <c r="D18" s="77"/>
      <c r="E18" s="83"/>
      <c r="F18" s="20">
        <f t="shared" si="0"/>
        <v>0</v>
      </c>
      <c r="G18" s="53"/>
      <c r="H18" s="53"/>
      <c r="I18" s="53"/>
      <c r="J18" t="str">
        <f t="shared" si="1"/>
        <v xml:space="preserve">      </v>
      </c>
      <c r="K18" s="18" t="str">
        <f>IF(ISBLANK(A18)=FALSE,IF(A18&lt;Samenvatting!#REF!,"* Fout, datum voor afgiftedatum","1")," ")</f>
        <v xml:space="preserve"> </v>
      </c>
      <c r="L18" s="18" t="str">
        <f>IF(ISBLANK(B18)=FALSE,IF(B18&gt;Samenvatting!#REF!,"* Fout, datum na einddatum","1")," ")</f>
        <v xml:space="preserve"> </v>
      </c>
      <c r="M18" s="18">
        <f t="shared" si="2"/>
        <v>0</v>
      </c>
      <c r="N18" s="18" t="str">
        <f t="shared" si="3"/>
        <v xml:space="preserve"> </v>
      </c>
      <c r="O18" s="18" t="str">
        <f t="shared" si="4"/>
        <v xml:space="preserve"> </v>
      </c>
    </row>
    <row r="19" spans="1:15" ht="16" thickBot="1" x14ac:dyDescent="0.25">
      <c r="A19" s="74"/>
      <c r="B19" s="75"/>
      <c r="C19" s="77"/>
      <c r="D19" s="77"/>
      <c r="E19" s="83"/>
      <c r="F19" s="20">
        <f t="shared" si="0"/>
        <v>0</v>
      </c>
      <c r="G19" s="53"/>
      <c r="H19" s="53"/>
      <c r="I19" s="53"/>
      <c r="J19" t="str">
        <f t="shared" si="1"/>
        <v xml:space="preserve">      </v>
      </c>
      <c r="K19" s="18" t="str">
        <f>IF(ISBLANK(A19)=FALSE,IF(A19&lt;Samenvatting!#REF!,"* Fout, datum voor afgiftedatum","1")," ")</f>
        <v xml:space="preserve"> </v>
      </c>
      <c r="L19" s="18" t="str">
        <f>IF(ISBLANK(B19)=FALSE,IF(B19&gt;Samenvatting!#REF!,"* Fout, datum na einddatum","1")," ")</f>
        <v xml:space="preserve"> </v>
      </c>
      <c r="M19" s="18">
        <f t="shared" si="2"/>
        <v>0</v>
      </c>
      <c r="N19" s="18" t="str">
        <f t="shared" si="3"/>
        <v xml:space="preserve"> </v>
      </c>
      <c r="O19" s="18" t="str">
        <f t="shared" si="4"/>
        <v xml:space="preserve"> </v>
      </c>
    </row>
    <row r="20" spans="1:15" ht="16" thickBot="1" x14ac:dyDescent="0.25">
      <c r="A20" s="74"/>
      <c r="B20" s="75"/>
      <c r="C20" s="77"/>
      <c r="D20" s="77"/>
      <c r="E20" s="83"/>
      <c r="F20" s="20">
        <f t="shared" si="0"/>
        <v>0</v>
      </c>
      <c r="G20" s="53"/>
      <c r="H20" s="53"/>
      <c r="I20" s="53"/>
      <c r="J20" t="str">
        <f t="shared" si="1"/>
        <v xml:space="preserve">      </v>
      </c>
      <c r="K20" s="18" t="str">
        <f>IF(ISBLANK(A20)=FALSE,IF(A20&lt;Samenvatting!#REF!,"* Fout, datum voor afgiftedatum","1")," ")</f>
        <v xml:space="preserve"> </v>
      </c>
      <c r="L20" s="18" t="str">
        <f>IF(ISBLANK(B20)=FALSE,IF(B20&gt;Samenvatting!#REF!,"* Fout, datum na einddatum","1")," ")</f>
        <v xml:space="preserve"> </v>
      </c>
      <c r="M20" s="18">
        <f>IF(ISERROR(K20+L20&lt;=1),0,(K20+L20))</f>
        <v>0</v>
      </c>
      <c r="N20" s="18" t="str">
        <f t="shared" si="3"/>
        <v xml:space="preserve"> </v>
      </c>
      <c r="O20" s="18" t="str">
        <f t="shared" si="4"/>
        <v xml:space="preserve"> </v>
      </c>
    </row>
    <row r="21" spans="1:15" ht="17" thickTop="1" thickBot="1" x14ac:dyDescent="0.25">
      <c r="A21" s="4" t="s">
        <v>131</v>
      </c>
      <c r="F21" s="22">
        <f>SUM(F6:F20)</f>
        <v>0</v>
      </c>
      <c r="G21" s="53"/>
      <c r="H21" s="53"/>
      <c r="I21" s="53"/>
    </row>
    <row r="22" spans="1:15" ht="16" thickTop="1" x14ac:dyDescent="0.2">
      <c r="G22" s="53"/>
      <c r="H22" s="53"/>
      <c r="I22" s="53"/>
    </row>
    <row r="23" spans="1:15" ht="16" x14ac:dyDescent="0.2">
      <c r="A23" s="8" t="s">
        <v>87</v>
      </c>
      <c r="G23" s="53"/>
      <c r="H23" s="53"/>
      <c r="I23" s="53"/>
    </row>
    <row r="24" spans="1:15" x14ac:dyDescent="0.2">
      <c r="A24" t="s">
        <v>161</v>
      </c>
      <c r="G24" s="53"/>
      <c r="H24" s="53"/>
      <c r="I24" s="53"/>
    </row>
    <row r="25" spans="1:15" ht="17" thickBot="1" x14ac:dyDescent="0.25">
      <c r="A25" s="5" t="s">
        <v>10</v>
      </c>
      <c r="B25" s="5"/>
      <c r="C25" s="5" t="s">
        <v>200</v>
      </c>
      <c r="D25" s="5" t="s">
        <v>2</v>
      </c>
      <c r="E25" s="44" t="s">
        <v>89</v>
      </c>
      <c r="F25" s="5" t="s">
        <v>3</v>
      </c>
      <c r="G25" s="53"/>
      <c r="H25" s="53"/>
      <c r="I25" s="53"/>
    </row>
    <row r="26" spans="1:15" ht="16" thickBot="1" x14ac:dyDescent="0.25">
      <c r="A26" s="118"/>
      <c r="B26" s="119"/>
      <c r="C26" s="76"/>
      <c r="D26" s="77"/>
      <c r="E26" s="78"/>
      <c r="F26" s="20">
        <f>E26</f>
        <v>0</v>
      </c>
      <c r="G26" s="53"/>
      <c r="H26" s="53"/>
      <c r="I26" s="53"/>
      <c r="J26" t="str">
        <f>CONCATENATE(N26,"    ",O26)</f>
        <v xml:space="preserve">      </v>
      </c>
      <c r="K26" s="18" t="str">
        <f>IF(ISBLANK(A26)=FALSE,IF(A26&lt;Samenvatting!#REF!,"* Fout, datum voor afgiftedatum","1")," ")</f>
        <v xml:space="preserve"> </v>
      </c>
      <c r="L26" s="18" t="str">
        <f>IF(ISBLANK(B26)=FALSE,IF(B26&gt;Samenvatting!#REF!,"* Fout, datum na einddatum","1")," ")</f>
        <v xml:space="preserve"> </v>
      </c>
      <c r="M26" s="18">
        <f>IF(ISERROR(K26+L26&lt;=1),0,(K26+L26))</f>
        <v>0</v>
      </c>
      <c r="N26" s="18" t="str">
        <f>IF(K26="* Fout, datum voor afgiftedatum","* Fout, datum voor afgiftedatum"," ")</f>
        <v xml:space="preserve"> </v>
      </c>
      <c r="O26" s="18" t="str">
        <f>IF(L26="* Fout, datum na einddatum","* Fout, datum na einddatum"," ")</f>
        <v xml:space="preserve"> </v>
      </c>
    </row>
    <row r="27" spans="1:15" ht="16" thickBot="1" x14ac:dyDescent="0.25">
      <c r="A27" s="118"/>
      <c r="B27" s="119"/>
      <c r="C27" s="77"/>
      <c r="D27" s="77"/>
      <c r="E27" s="78"/>
      <c r="F27" s="20">
        <f t="shared" ref="F27:F39" si="5">E27</f>
        <v>0</v>
      </c>
      <c r="G27" s="53"/>
      <c r="H27" s="53"/>
      <c r="I27" s="53"/>
      <c r="J27" t="str">
        <f t="shared" ref="J27:J40" si="6">CONCATENATE(N27,"    ",O27)</f>
        <v xml:space="preserve">      </v>
      </c>
      <c r="K27" s="18" t="str">
        <f>IF(ISBLANK(A27)=FALSE,IF(A27&lt;Samenvatting!#REF!,"* Fout, datum voor afgiftedatum","1")," ")</f>
        <v xml:space="preserve"> </v>
      </c>
      <c r="L27" s="18" t="str">
        <f>IF(ISBLANK(B27)=FALSE,IF(B27&gt;Samenvatting!#REF!,"* Fout, datum na einddatum","1")," ")</f>
        <v xml:space="preserve"> </v>
      </c>
      <c r="M27" s="18">
        <f>IF(ISERROR(K27+L27&lt;=1),0,(K27+L27))</f>
        <v>0</v>
      </c>
      <c r="N27" s="18" t="str">
        <f>IF(K27="* Fout, datum voor afgiftedatum","* Fout, datum voor afgiftedatum"," ")</f>
        <v xml:space="preserve"> </v>
      </c>
      <c r="O27" s="18" t="str">
        <f>IF(L27="* Fout, datum na einddatum","* Fout, datum na einddatum"," ")</f>
        <v xml:space="preserve"> </v>
      </c>
    </row>
    <row r="28" spans="1:15" ht="16" thickBot="1" x14ac:dyDescent="0.25">
      <c r="A28" s="118"/>
      <c r="B28" s="119"/>
      <c r="C28" s="77"/>
      <c r="D28" s="77"/>
      <c r="E28" s="78"/>
      <c r="F28" s="20">
        <f t="shared" si="5"/>
        <v>0</v>
      </c>
      <c r="G28" s="53"/>
      <c r="H28" s="53"/>
      <c r="I28" s="53"/>
      <c r="J28" t="str">
        <f t="shared" si="6"/>
        <v xml:space="preserve">      </v>
      </c>
      <c r="K28" s="18" t="str">
        <f>IF(ISBLANK(A28)=FALSE,IF(A28&lt;Samenvatting!#REF!,"* Fout, datum voor afgiftedatum","1")," ")</f>
        <v xml:space="preserve"> </v>
      </c>
      <c r="L28" s="18" t="str">
        <f>IF(ISBLANK(B28)=FALSE,IF(B28&gt;Samenvatting!#REF!,"* Fout, datum na einddatum","1")," ")</f>
        <v xml:space="preserve"> </v>
      </c>
      <c r="M28" s="18">
        <f t="shared" ref="M28:M40" si="7">IF(ISERROR(K28+L28&lt;=1),0,(K28+L28))</f>
        <v>0</v>
      </c>
      <c r="N28" s="18" t="str">
        <f t="shared" ref="N28:N40" si="8">IF(K28="* Fout, datum voor afgiftedatum","* Fout, datum voor afgiftedatum"," ")</f>
        <v xml:space="preserve"> </v>
      </c>
      <c r="O28" s="18" t="str">
        <f t="shared" ref="O28:O40" si="9">IF(L28="* Fout, datum na einddatum","* Fout, datum na einddatum"," ")</f>
        <v xml:space="preserve"> </v>
      </c>
    </row>
    <row r="29" spans="1:15" ht="16" thickBot="1" x14ac:dyDescent="0.25">
      <c r="A29" s="118"/>
      <c r="B29" s="119"/>
      <c r="C29" s="77"/>
      <c r="D29" s="77"/>
      <c r="E29" s="78"/>
      <c r="F29" s="20">
        <f t="shared" si="5"/>
        <v>0</v>
      </c>
      <c r="G29" s="53"/>
      <c r="H29" s="53"/>
      <c r="I29" s="53"/>
      <c r="J29" t="str">
        <f t="shared" si="6"/>
        <v xml:space="preserve">      </v>
      </c>
      <c r="K29" s="18" t="str">
        <f>IF(ISBLANK(A29)=FALSE,IF(A29&lt;Samenvatting!#REF!,"* Fout, datum voor afgiftedatum","1")," ")</f>
        <v xml:space="preserve"> </v>
      </c>
      <c r="L29" s="18" t="str">
        <f>IF(ISBLANK(B29)=FALSE,IF(B29&gt;Samenvatting!#REF!,"* Fout, datum na einddatum","1")," ")</f>
        <v xml:space="preserve"> </v>
      </c>
      <c r="M29" s="18">
        <f t="shared" si="7"/>
        <v>0</v>
      </c>
      <c r="N29" s="18" t="str">
        <f t="shared" si="8"/>
        <v xml:space="preserve"> </v>
      </c>
      <c r="O29" s="18" t="str">
        <f t="shared" si="9"/>
        <v xml:space="preserve"> </v>
      </c>
    </row>
    <row r="30" spans="1:15" ht="16" thickBot="1" x14ac:dyDescent="0.25">
      <c r="A30" s="118"/>
      <c r="B30" s="119"/>
      <c r="C30" s="77"/>
      <c r="D30" s="77"/>
      <c r="E30" s="78"/>
      <c r="F30" s="20">
        <f t="shared" si="5"/>
        <v>0</v>
      </c>
      <c r="G30" s="53"/>
      <c r="H30" s="53"/>
      <c r="I30" s="53"/>
      <c r="J30" t="str">
        <f t="shared" si="6"/>
        <v xml:space="preserve">      </v>
      </c>
      <c r="K30" s="18" t="str">
        <f>IF(ISBLANK(A30)=FALSE,IF(A30&lt;Samenvatting!#REF!,"* Fout, datum voor afgiftedatum","1")," ")</f>
        <v xml:space="preserve"> </v>
      </c>
      <c r="L30" s="18" t="str">
        <f>IF(ISBLANK(B30)=FALSE,IF(B30&gt;Samenvatting!#REF!,"* Fout, datum na einddatum","1")," ")</f>
        <v xml:space="preserve"> </v>
      </c>
      <c r="M30" s="18">
        <f t="shared" si="7"/>
        <v>0</v>
      </c>
      <c r="N30" s="18" t="str">
        <f t="shared" si="8"/>
        <v xml:space="preserve"> </v>
      </c>
      <c r="O30" s="18" t="str">
        <f t="shared" si="9"/>
        <v xml:space="preserve"> </v>
      </c>
    </row>
    <row r="31" spans="1:15" ht="16" thickBot="1" x14ac:dyDescent="0.25">
      <c r="A31" s="118"/>
      <c r="B31" s="119"/>
      <c r="C31" s="77"/>
      <c r="D31" s="77"/>
      <c r="E31" s="78"/>
      <c r="F31" s="20">
        <f t="shared" si="5"/>
        <v>0</v>
      </c>
      <c r="G31" s="53"/>
      <c r="H31" s="53"/>
      <c r="I31" s="53"/>
      <c r="J31" t="str">
        <f t="shared" si="6"/>
        <v xml:space="preserve">      </v>
      </c>
      <c r="K31" s="18" t="str">
        <f>IF(ISBLANK(A31)=FALSE,IF(A31&lt;Samenvatting!#REF!,"* Fout, datum voor afgiftedatum","1")," ")</f>
        <v xml:space="preserve"> </v>
      </c>
      <c r="L31" s="18" t="str">
        <f>IF(ISBLANK(B31)=FALSE,IF(B31&gt;Samenvatting!#REF!,"* Fout, datum na einddatum","1")," ")</f>
        <v xml:space="preserve"> </v>
      </c>
      <c r="M31" s="18">
        <f t="shared" si="7"/>
        <v>0</v>
      </c>
      <c r="N31" s="18" t="str">
        <f t="shared" si="8"/>
        <v xml:space="preserve"> </v>
      </c>
      <c r="O31" s="18" t="str">
        <f t="shared" si="9"/>
        <v xml:space="preserve"> </v>
      </c>
    </row>
    <row r="32" spans="1:15" ht="16" thickBot="1" x14ac:dyDescent="0.25">
      <c r="A32" s="118"/>
      <c r="B32" s="119"/>
      <c r="C32" s="77"/>
      <c r="D32" s="77"/>
      <c r="E32" s="78"/>
      <c r="F32" s="20">
        <f t="shared" si="5"/>
        <v>0</v>
      </c>
      <c r="G32" s="53"/>
      <c r="H32" s="53"/>
      <c r="I32" s="53"/>
      <c r="J32" t="str">
        <f t="shared" si="6"/>
        <v xml:space="preserve">      </v>
      </c>
      <c r="K32" s="18" t="str">
        <f>IF(ISBLANK(A32)=FALSE,IF(A32&lt;Samenvatting!#REF!,"* Fout, datum voor afgiftedatum","1")," ")</f>
        <v xml:space="preserve"> </v>
      </c>
      <c r="L32" s="18" t="str">
        <f>IF(ISBLANK(B32)=FALSE,IF(B32&gt;Samenvatting!#REF!,"* Fout, datum na einddatum","1")," ")</f>
        <v xml:space="preserve"> </v>
      </c>
      <c r="M32" s="18">
        <f t="shared" si="7"/>
        <v>0</v>
      </c>
      <c r="N32" s="18" t="str">
        <f t="shared" si="8"/>
        <v xml:space="preserve"> </v>
      </c>
      <c r="O32" s="18" t="str">
        <f t="shared" si="9"/>
        <v xml:space="preserve"> </v>
      </c>
    </row>
    <row r="33" spans="1:21" ht="16" thickBot="1" x14ac:dyDescent="0.25">
      <c r="A33" s="118"/>
      <c r="B33" s="119"/>
      <c r="C33" s="77"/>
      <c r="D33" s="77"/>
      <c r="E33" s="78"/>
      <c r="F33" s="20">
        <f t="shared" si="5"/>
        <v>0</v>
      </c>
      <c r="G33" s="53"/>
      <c r="H33" s="53"/>
      <c r="I33" s="53"/>
      <c r="J33" t="str">
        <f t="shared" si="6"/>
        <v xml:space="preserve">      </v>
      </c>
      <c r="K33" s="18" t="str">
        <f>IF(ISBLANK(A33)=FALSE,IF(A33&lt;Samenvatting!#REF!,"* Fout, datum voor afgiftedatum","1")," ")</f>
        <v xml:space="preserve"> </v>
      </c>
      <c r="L33" s="18" t="str">
        <f>IF(ISBLANK(B33)=FALSE,IF(B33&gt;Samenvatting!#REF!,"* Fout, datum na einddatum","1")," ")</f>
        <v xml:space="preserve"> </v>
      </c>
      <c r="M33" s="18">
        <f t="shared" si="7"/>
        <v>0</v>
      </c>
      <c r="N33" s="18" t="str">
        <f t="shared" si="8"/>
        <v xml:space="preserve"> </v>
      </c>
      <c r="O33" s="18" t="str">
        <f t="shared" si="9"/>
        <v xml:space="preserve"> </v>
      </c>
    </row>
    <row r="34" spans="1:21" ht="16" thickBot="1" x14ac:dyDescent="0.25">
      <c r="A34" s="118"/>
      <c r="B34" s="119"/>
      <c r="C34" s="77"/>
      <c r="D34" s="77"/>
      <c r="E34" s="78"/>
      <c r="F34" s="20">
        <f t="shared" si="5"/>
        <v>0</v>
      </c>
      <c r="G34" s="53"/>
      <c r="H34" s="53"/>
      <c r="I34" s="53"/>
      <c r="J34" t="str">
        <f t="shared" si="6"/>
        <v xml:space="preserve">      </v>
      </c>
      <c r="K34" s="18" t="str">
        <f>IF(ISBLANK(A34)=FALSE,IF(A34&lt;Samenvatting!#REF!,"* Fout, datum voor afgiftedatum","1")," ")</f>
        <v xml:space="preserve"> </v>
      </c>
      <c r="L34" s="18" t="str">
        <f>IF(ISBLANK(B34)=FALSE,IF(B34&gt;Samenvatting!#REF!,"* Fout, datum na einddatum","1")," ")</f>
        <v xml:space="preserve"> </v>
      </c>
      <c r="M34" s="18">
        <f t="shared" si="7"/>
        <v>0</v>
      </c>
      <c r="N34" s="18" t="str">
        <f t="shared" si="8"/>
        <v xml:space="preserve"> </v>
      </c>
      <c r="O34" s="18" t="str">
        <f t="shared" si="9"/>
        <v xml:space="preserve"> </v>
      </c>
    </row>
    <row r="35" spans="1:21" ht="16" thickBot="1" x14ac:dyDescent="0.25">
      <c r="A35" s="118"/>
      <c r="B35" s="119"/>
      <c r="C35" s="77"/>
      <c r="D35" s="77"/>
      <c r="E35" s="78"/>
      <c r="F35" s="20">
        <f t="shared" si="5"/>
        <v>0</v>
      </c>
      <c r="G35" s="53"/>
      <c r="H35" s="53"/>
      <c r="I35" s="53"/>
      <c r="J35" t="str">
        <f t="shared" si="6"/>
        <v xml:space="preserve">      </v>
      </c>
      <c r="K35" s="18" t="str">
        <f>IF(ISBLANK(A35)=FALSE,IF(A35&lt;Samenvatting!#REF!,"* Fout, datum voor afgiftedatum","1")," ")</f>
        <v xml:space="preserve"> </v>
      </c>
      <c r="L35" s="18" t="str">
        <f>IF(ISBLANK(B35)=FALSE,IF(B35&gt;Samenvatting!#REF!,"* Fout, datum na einddatum","1")," ")</f>
        <v xml:space="preserve"> </v>
      </c>
      <c r="M35" s="18">
        <f t="shared" si="7"/>
        <v>0</v>
      </c>
      <c r="N35" s="18" t="str">
        <f t="shared" si="8"/>
        <v xml:space="preserve"> </v>
      </c>
      <c r="O35" s="18" t="str">
        <f t="shared" si="9"/>
        <v xml:space="preserve"> </v>
      </c>
    </row>
    <row r="36" spans="1:21" ht="16" thickBot="1" x14ac:dyDescent="0.25">
      <c r="A36" s="118"/>
      <c r="B36" s="119"/>
      <c r="C36" s="77"/>
      <c r="D36" s="77"/>
      <c r="E36" s="78"/>
      <c r="F36" s="20">
        <f t="shared" si="5"/>
        <v>0</v>
      </c>
      <c r="G36" s="53"/>
      <c r="H36" s="53"/>
      <c r="I36" s="53"/>
      <c r="J36" t="str">
        <f t="shared" si="6"/>
        <v xml:space="preserve">      </v>
      </c>
      <c r="K36" s="18" t="str">
        <f>IF(ISBLANK(A36)=FALSE,IF(A36&lt;Samenvatting!#REF!,"* Fout, datum voor afgiftedatum","1")," ")</f>
        <v xml:space="preserve"> </v>
      </c>
      <c r="L36" s="18" t="str">
        <f>IF(ISBLANK(B36)=FALSE,IF(B36&gt;Samenvatting!#REF!,"* Fout, datum na einddatum","1")," ")</f>
        <v xml:space="preserve"> </v>
      </c>
      <c r="M36" s="18">
        <f t="shared" si="7"/>
        <v>0</v>
      </c>
      <c r="N36" s="18" t="str">
        <f t="shared" si="8"/>
        <v xml:space="preserve"> </v>
      </c>
      <c r="O36" s="18" t="str">
        <f t="shared" si="9"/>
        <v xml:space="preserve"> </v>
      </c>
    </row>
    <row r="37" spans="1:21" ht="16" thickBot="1" x14ac:dyDescent="0.25">
      <c r="A37" s="118"/>
      <c r="B37" s="119"/>
      <c r="C37" s="77"/>
      <c r="D37" s="77"/>
      <c r="E37" s="78"/>
      <c r="F37" s="20">
        <f t="shared" si="5"/>
        <v>0</v>
      </c>
      <c r="G37" s="53"/>
      <c r="H37" s="53"/>
      <c r="I37" s="53"/>
      <c r="J37" t="str">
        <f t="shared" si="6"/>
        <v xml:space="preserve">      </v>
      </c>
      <c r="K37" s="18" t="str">
        <f>IF(ISBLANK(A37)=FALSE,IF(A37&lt;Samenvatting!#REF!,"* Fout, datum voor afgiftedatum","1")," ")</f>
        <v xml:space="preserve"> </v>
      </c>
      <c r="L37" s="18" t="str">
        <f>IF(ISBLANK(B37)=FALSE,IF(B37&gt;Samenvatting!#REF!,"* Fout, datum na einddatum","1")," ")</f>
        <v xml:space="preserve"> </v>
      </c>
      <c r="M37" s="18">
        <f t="shared" si="7"/>
        <v>0</v>
      </c>
      <c r="N37" s="18" t="str">
        <f t="shared" si="8"/>
        <v xml:space="preserve"> </v>
      </c>
      <c r="O37" s="18" t="str">
        <f t="shared" si="9"/>
        <v xml:space="preserve"> </v>
      </c>
    </row>
    <row r="38" spans="1:21" ht="16" thickBot="1" x14ac:dyDescent="0.25">
      <c r="A38" s="118"/>
      <c r="B38" s="119"/>
      <c r="C38" s="79"/>
      <c r="D38" s="77"/>
      <c r="E38" s="78"/>
      <c r="F38" s="20">
        <f t="shared" si="5"/>
        <v>0</v>
      </c>
      <c r="G38" s="53"/>
      <c r="H38" s="53"/>
      <c r="I38" s="53"/>
      <c r="J38" t="str">
        <f t="shared" si="6"/>
        <v xml:space="preserve">      </v>
      </c>
      <c r="K38" s="18" t="str">
        <f>IF(ISBLANK(A38)=FALSE,IF(A38&lt;Samenvatting!#REF!,"* Fout, datum voor afgiftedatum","1")," ")</f>
        <v xml:space="preserve"> </v>
      </c>
      <c r="L38" s="18" t="str">
        <f>IF(ISBLANK(B38)=FALSE,IF(B38&gt;Samenvatting!#REF!,"* Fout, datum na einddatum","1")," ")</f>
        <v xml:space="preserve"> </v>
      </c>
      <c r="M38" s="18">
        <f t="shared" si="7"/>
        <v>0</v>
      </c>
      <c r="N38" s="18" t="str">
        <f t="shared" si="8"/>
        <v xml:space="preserve"> </v>
      </c>
      <c r="O38" s="18" t="str">
        <f t="shared" si="9"/>
        <v xml:space="preserve"> </v>
      </c>
    </row>
    <row r="39" spans="1:21" ht="16" thickBot="1" x14ac:dyDescent="0.25">
      <c r="A39" s="118"/>
      <c r="B39" s="119"/>
      <c r="C39" s="77"/>
      <c r="D39" s="77"/>
      <c r="E39" s="78"/>
      <c r="F39" s="20">
        <f t="shared" si="5"/>
        <v>0</v>
      </c>
      <c r="G39" s="53"/>
      <c r="H39" s="53"/>
      <c r="I39" s="53"/>
      <c r="J39" t="str">
        <f t="shared" si="6"/>
        <v xml:space="preserve">      </v>
      </c>
      <c r="K39" s="18" t="str">
        <f>IF(ISBLANK(A39)=FALSE,IF(A39&lt;Samenvatting!#REF!,"* Fout, datum voor afgiftedatum","1")," ")</f>
        <v xml:space="preserve"> </v>
      </c>
      <c r="L39" s="18" t="str">
        <f>IF(ISBLANK(B39)=FALSE,IF(B39&gt;Samenvatting!#REF!,"* Fout, datum na einddatum","1")," ")</f>
        <v xml:space="preserve"> </v>
      </c>
      <c r="M39" s="18">
        <f t="shared" si="7"/>
        <v>0</v>
      </c>
      <c r="N39" s="18" t="str">
        <f t="shared" si="8"/>
        <v xml:space="preserve"> </v>
      </c>
      <c r="O39" s="18" t="str">
        <f t="shared" si="9"/>
        <v xml:space="preserve"> </v>
      </c>
    </row>
    <row r="40" spans="1:21" ht="16" thickBot="1" x14ac:dyDescent="0.25">
      <c r="A40" s="118"/>
      <c r="B40" s="119"/>
      <c r="C40" s="77"/>
      <c r="D40" s="77"/>
      <c r="E40" s="78"/>
      <c r="F40" s="20">
        <f>E40</f>
        <v>0</v>
      </c>
      <c r="G40" s="53"/>
      <c r="H40" s="53"/>
      <c r="I40" s="53"/>
      <c r="J40" t="str">
        <f t="shared" si="6"/>
        <v xml:space="preserve">      </v>
      </c>
      <c r="K40" s="18" t="str">
        <f>IF(ISBLANK(A40)=FALSE,IF(A40&lt;Samenvatting!#REF!,"* Fout, datum voor afgiftedatum","1")," ")</f>
        <v xml:space="preserve"> </v>
      </c>
      <c r="L40" s="18" t="str">
        <f>IF(ISBLANK(B40)=FALSE,IF(B40&gt;Samenvatting!#REF!,"* Fout, datum na einddatum","1")," ")</f>
        <v xml:space="preserve"> </v>
      </c>
      <c r="M40" s="18">
        <f t="shared" si="7"/>
        <v>0</v>
      </c>
      <c r="N40" s="18" t="str">
        <f t="shared" si="8"/>
        <v xml:space="preserve"> </v>
      </c>
      <c r="O40" s="18" t="str">
        <f t="shared" si="9"/>
        <v xml:space="preserve"> </v>
      </c>
    </row>
    <row r="41" spans="1:21" ht="17" thickTop="1" thickBot="1" x14ac:dyDescent="0.25">
      <c r="A41" s="4" t="s">
        <v>131</v>
      </c>
      <c r="F41" s="22">
        <f>SUM(F26:F40)</f>
        <v>0</v>
      </c>
      <c r="G41" s="53"/>
      <c r="H41" s="53"/>
      <c r="I41" s="53"/>
    </row>
    <row r="42" spans="1:21" ht="16" thickTop="1" x14ac:dyDescent="0.2">
      <c r="G42" s="53"/>
      <c r="H42" s="53"/>
      <c r="I42" s="53"/>
    </row>
    <row r="43" spans="1:21" ht="16" x14ac:dyDescent="0.2">
      <c r="A43" s="8" t="s">
        <v>162</v>
      </c>
      <c r="J43" s="18"/>
      <c r="O43"/>
    </row>
    <row r="44" spans="1:21" x14ac:dyDescent="0.2">
      <c r="A44" t="s">
        <v>163</v>
      </c>
      <c r="J44" s="18"/>
      <c r="O44"/>
    </row>
    <row r="45" spans="1:21" ht="49" thickBot="1" x14ac:dyDescent="0.25">
      <c r="A45" s="5" t="s">
        <v>10</v>
      </c>
      <c r="B45" s="5" t="s">
        <v>133</v>
      </c>
      <c r="C45" s="5"/>
      <c r="D45" s="5"/>
      <c r="E45" s="44" t="s">
        <v>44</v>
      </c>
      <c r="F45" s="44" t="s">
        <v>92</v>
      </c>
      <c r="G45" s="5" t="s">
        <v>3</v>
      </c>
      <c r="K45"/>
      <c r="P45" s="18"/>
    </row>
    <row r="46" spans="1:21" ht="16" thickBot="1" x14ac:dyDescent="0.25">
      <c r="A46" s="74"/>
      <c r="B46" s="112"/>
      <c r="C46" s="113"/>
      <c r="D46" s="114"/>
      <c r="E46" s="103"/>
      <c r="F46" s="83"/>
      <c r="G46" s="20">
        <f>N46</f>
        <v>0</v>
      </c>
      <c r="K46" t="str">
        <f>CONCATENATE(O46,"    ",P46)</f>
        <v xml:space="preserve">      </v>
      </c>
      <c r="L46" s="18" t="str">
        <f>IF(ISBLANK(A46)=FALSE,IF(A46&lt;Samenvatting!#REF!,"* Fout, datum voor afgiftedatum","1")," ")</f>
        <v xml:space="preserve"> </v>
      </c>
      <c r="M46" s="18" t="str">
        <f>IF(ISBLANK(B46)=FALSE,IF(B46&gt;Samenvatting!#REF!,"* Fout, datum na einddatum","1")," ")</f>
        <v xml:space="preserve"> </v>
      </c>
      <c r="N46" s="18">
        <f t="shared" ref="N46:N55" si="10">IF(F46="d",3,IF(F46="h",6,IF(F46=" ",0,0)))</f>
        <v>0</v>
      </c>
      <c r="O46" s="18" t="str">
        <f>IF(L46="* Fout, datum voor afgiftedatum","* Fout, datum voor afgiftedatum"," ")</f>
        <v xml:space="preserve"> </v>
      </c>
      <c r="P46" s="18" t="str">
        <f>IF(M46="* Fout, datum na einddatum","* Fout, datum na einddatum"," ")</f>
        <v xml:space="preserve"> </v>
      </c>
      <c r="R46" s="93"/>
      <c r="S46" s="93"/>
      <c r="T46" s="93"/>
      <c r="U46" s="93"/>
    </row>
    <row r="47" spans="1:21" ht="16" thickBot="1" x14ac:dyDescent="0.25">
      <c r="A47" s="74"/>
      <c r="B47" s="112"/>
      <c r="C47" s="113"/>
      <c r="D47" s="114"/>
      <c r="E47" s="91"/>
      <c r="F47" s="83"/>
      <c r="G47" s="20">
        <f t="shared" ref="G47:G55" si="11">N47</f>
        <v>0</v>
      </c>
      <c r="K47" t="str">
        <f t="shared" ref="K47:K55" si="12">CONCATENATE(O47,"    ",P47)</f>
        <v xml:space="preserve">      </v>
      </c>
      <c r="L47" s="18" t="str">
        <f>IF(ISBLANK(A47)=FALSE,IF(A47&lt;Samenvatting!#REF!,"* Fout, datum voor afgiftedatum","1")," ")</f>
        <v xml:space="preserve"> </v>
      </c>
      <c r="M47" s="18" t="str">
        <f>IF(ISBLANK(B47)=FALSE,IF(B47&gt;Samenvatting!#REF!,"* Fout, datum na einddatum","1")," ")</f>
        <v xml:space="preserve"> </v>
      </c>
      <c r="N47" s="18">
        <f t="shared" si="10"/>
        <v>0</v>
      </c>
      <c r="O47" s="18" t="str">
        <f>IF(L47="* Fout, datum voor afgiftedatum","* Fout, datum voor afgiftedatum"," ")</f>
        <v xml:space="preserve"> </v>
      </c>
      <c r="P47" s="18" t="str">
        <f>IF(M47="* Fout, datum na einddatum","* Fout, datum na einddatum"," ")</f>
        <v xml:space="preserve"> </v>
      </c>
    </row>
    <row r="48" spans="1:21" ht="16" thickBot="1" x14ac:dyDescent="0.25">
      <c r="A48" s="74"/>
      <c r="B48" s="112"/>
      <c r="C48" s="113"/>
      <c r="D48" s="114"/>
      <c r="E48" s="91"/>
      <c r="F48" s="83"/>
      <c r="G48" s="20">
        <f t="shared" si="11"/>
        <v>0</v>
      </c>
      <c r="K48" t="str">
        <f t="shared" si="12"/>
        <v xml:space="preserve">      </v>
      </c>
      <c r="L48" s="18" t="str">
        <f>IF(ISBLANK(A48)=FALSE,IF(A48&lt;Samenvatting!#REF!,"* Fout, datum voor afgiftedatum","1")," ")</f>
        <v xml:space="preserve"> </v>
      </c>
      <c r="M48" s="18" t="str">
        <f>IF(ISBLANK(B48)=FALSE,IF(B48&gt;Samenvatting!#REF!,"* Fout, datum na einddatum","1")," ")</f>
        <v xml:space="preserve"> </v>
      </c>
      <c r="N48" s="18">
        <f t="shared" si="10"/>
        <v>0</v>
      </c>
      <c r="O48" s="18" t="str">
        <f t="shared" ref="O48:O55" si="13">IF(L48="* Fout, datum voor afgiftedatum","* Fout, datum voor afgiftedatum"," ")</f>
        <v xml:space="preserve"> </v>
      </c>
      <c r="P48" s="18" t="str">
        <f t="shared" ref="P48:P55" si="14">IF(M48="* Fout, datum na einddatum","* Fout, datum na einddatum"," ")</f>
        <v xml:space="preserve"> </v>
      </c>
    </row>
    <row r="49" spans="1:22" ht="16" thickBot="1" x14ac:dyDescent="0.25">
      <c r="A49" s="74"/>
      <c r="B49" s="112"/>
      <c r="C49" s="113"/>
      <c r="D49" s="114"/>
      <c r="E49" s="91"/>
      <c r="F49" s="83"/>
      <c r="G49" s="20">
        <f t="shared" si="11"/>
        <v>0</v>
      </c>
      <c r="K49" t="str">
        <f t="shared" si="12"/>
        <v xml:space="preserve">      </v>
      </c>
      <c r="L49" s="18" t="str">
        <f>IF(ISBLANK(A49)=FALSE,IF(A49&lt;Samenvatting!#REF!,"* Fout, datum voor afgiftedatum","1")," ")</f>
        <v xml:space="preserve"> </v>
      </c>
      <c r="M49" s="18" t="str">
        <f>IF(ISBLANK(B49)=FALSE,IF(B49&gt;Samenvatting!#REF!,"* Fout, datum na einddatum","1")," ")</f>
        <v xml:space="preserve"> </v>
      </c>
      <c r="N49" s="18">
        <f t="shared" si="10"/>
        <v>0</v>
      </c>
      <c r="O49" s="18" t="str">
        <f t="shared" si="13"/>
        <v xml:space="preserve"> </v>
      </c>
      <c r="P49" s="18" t="str">
        <f t="shared" si="14"/>
        <v xml:space="preserve"> </v>
      </c>
    </row>
    <row r="50" spans="1:22" ht="16" thickBot="1" x14ac:dyDescent="0.25">
      <c r="A50" s="74"/>
      <c r="B50" s="112"/>
      <c r="C50" s="113"/>
      <c r="D50" s="114"/>
      <c r="E50" s="91"/>
      <c r="F50" s="83"/>
      <c r="G50" s="20">
        <f t="shared" si="11"/>
        <v>0</v>
      </c>
      <c r="K50" t="str">
        <f t="shared" si="12"/>
        <v xml:space="preserve">      </v>
      </c>
      <c r="L50" s="18" t="str">
        <f>IF(ISBLANK(A50)=FALSE,IF(A50&lt;Samenvatting!#REF!,"* Fout, datum voor afgiftedatum","1")," ")</f>
        <v xml:space="preserve"> </v>
      </c>
      <c r="M50" s="18" t="str">
        <f>IF(ISBLANK(B50)=FALSE,IF(B50&gt;Samenvatting!#REF!,"* Fout, datum na einddatum","1")," ")</f>
        <v xml:space="preserve"> </v>
      </c>
      <c r="N50" s="18">
        <f t="shared" si="10"/>
        <v>0</v>
      </c>
      <c r="O50" s="18" t="str">
        <f t="shared" si="13"/>
        <v xml:space="preserve"> </v>
      </c>
      <c r="P50" s="18" t="str">
        <f t="shared" si="14"/>
        <v xml:space="preserve"> </v>
      </c>
    </row>
    <row r="51" spans="1:22" ht="16" thickBot="1" x14ac:dyDescent="0.25">
      <c r="A51" s="74"/>
      <c r="B51" s="112"/>
      <c r="C51" s="113"/>
      <c r="D51" s="114"/>
      <c r="E51" s="91"/>
      <c r="F51" s="83"/>
      <c r="G51" s="20">
        <f t="shared" si="11"/>
        <v>0</v>
      </c>
      <c r="K51" t="str">
        <f t="shared" si="12"/>
        <v xml:space="preserve">      </v>
      </c>
      <c r="L51" s="18" t="str">
        <f>IF(ISBLANK(A51)=FALSE,IF(A51&lt;Samenvatting!#REF!,"* Fout, datum voor afgiftedatum","1")," ")</f>
        <v xml:space="preserve"> </v>
      </c>
      <c r="M51" s="18" t="str">
        <f>IF(ISBLANK(B51)=FALSE,IF(B51&gt;Samenvatting!#REF!,"* Fout, datum na einddatum","1")," ")</f>
        <v xml:space="preserve"> </v>
      </c>
      <c r="N51" s="18">
        <f t="shared" si="10"/>
        <v>0</v>
      </c>
      <c r="O51" s="18" t="str">
        <f t="shared" si="13"/>
        <v xml:space="preserve"> </v>
      </c>
      <c r="P51" s="18" t="str">
        <f t="shared" si="14"/>
        <v xml:space="preserve"> </v>
      </c>
    </row>
    <row r="52" spans="1:22" ht="16" thickBot="1" x14ac:dyDescent="0.25">
      <c r="A52" s="74"/>
      <c r="B52" s="112"/>
      <c r="C52" s="113"/>
      <c r="D52" s="114"/>
      <c r="E52" s="91"/>
      <c r="F52" s="83"/>
      <c r="G52" s="20">
        <f t="shared" si="11"/>
        <v>0</v>
      </c>
      <c r="K52" t="str">
        <f t="shared" si="12"/>
        <v xml:space="preserve">      </v>
      </c>
      <c r="L52" s="18" t="str">
        <f>IF(ISBLANK(A52)=FALSE,IF(A52&lt;Samenvatting!#REF!,"* Fout, datum voor afgiftedatum","1")," ")</f>
        <v xml:space="preserve"> </v>
      </c>
      <c r="M52" s="18" t="str">
        <f>IF(ISBLANK(B52)=FALSE,IF(B52&gt;Samenvatting!#REF!,"* Fout, datum na einddatum","1")," ")</f>
        <v xml:space="preserve"> </v>
      </c>
      <c r="N52" s="18">
        <f t="shared" si="10"/>
        <v>0</v>
      </c>
      <c r="O52" s="18" t="str">
        <f t="shared" si="13"/>
        <v xml:space="preserve"> </v>
      </c>
      <c r="P52" s="18" t="str">
        <f t="shared" si="14"/>
        <v xml:space="preserve"> </v>
      </c>
    </row>
    <row r="53" spans="1:22" ht="16" thickBot="1" x14ac:dyDescent="0.25">
      <c r="A53" s="74"/>
      <c r="B53" s="112"/>
      <c r="C53" s="113"/>
      <c r="D53" s="113"/>
      <c r="E53" s="91"/>
      <c r="F53" s="83"/>
      <c r="G53" s="20">
        <f t="shared" si="11"/>
        <v>0</v>
      </c>
      <c r="K53" t="str">
        <f t="shared" si="12"/>
        <v xml:space="preserve">      </v>
      </c>
      <c r="L53" s="18" t="str">
        <f>IF(ISBLANK(A53)=FALSE,IF(A53&lt;Samenvatting!#REF!,"* Fout, datum voor afgiftedatum","1")," ")</f>
        <v xml:space="preserve"> </v>
      </c>
      <c r="M53" s="18" t="str">
        <f>IF(ISBLANK(B53)=FALSE,IF(B53&gt;Samenvatting!#REF!,"* Fout, datum na einddatum","1")," ")</f>
        <v xml:space="preserve"> </v>
      </c>
      <c r="N53" s="18">
        <f t="shared" si="10"/>
        <v>0</v>
      </c>
      <c r="O53" s="18" t="str">
        <f t="shared" si="13"/>
        <v xml:space="preserve"> </v>
      </c>
      <c r="P53" s="18" t="str">
        <f t="shared" si="14"/>
        <v xml:space="preserve"> </v>
      </c>
    </row>
    <row r="54" spans="1:22" ht="16" thickBot="1" x14ac:dyDescent="0.25">
      <c r="A54" s="74"/>
      <c r="B54" s="112"/>
      <c r="C54" s="113"/>
      <c r="D54" s="114"/>
      <c r="E54" s="91"/>
      <c r="F54" s="83"/>
      <c r="G54" s="20">
        <f t="shared" si="11"/>
        <v>0</v>
      </c>
      <c r="K54" t="str">
        <f t="shared" si="12"/>
        <v xml:space="preserve">      </v>
      </c>
      <c r="L54" s="18" t="str">
        <f>IF(ISBLANK(A54)=FALSE,IF(A54&lt;Samenvatting!#REF!,"* Fout, datum voor afgiftedatum","1")," ")</f>
        <v xml:space="preserve"> </v>
      </c>
      <c r="M54" s="18" t="str">
        <f>IF(ISBLANK(B54)=FALSE,IF(B54&gt;Samenvatting!#REF!,"* Fout, datum na einddatum","1")," ")</f>
        <v xml:space="preserve"> </v>
      </c>
      <c r="N54" s="18">
        <f t="shared" si="10"/>
        <v>0</v>
      </c>
      <c r="O54" s="18" t="str">
        <f t="shared" si="13"/>
        <v xml:space="preserve"> </v>
      </c>
      <c r="P54" s="18" t="str">
        <f t="shared" si="14"/>
        <v xml:space="preserve"> </v>
      </c>
    </row>
    <row r="55" spans="1:22" ht="16" thickBot="1" x14ac:dyDescent="0.25">
      <c r="A55" s="74"/>
      <c r="B55" s="112"/>
      <c r="C55" s="113"/>
      <c r="D55" s="114"/>
      <c r="E55" s="91"/>
      <c r="F55" s="83"/>
      <c r="G55" s="20">
        <f t="shared" si="11"/>
        <v>0</v>
      </c>
      <c r="K55" t="str">
        <f t="shared" si="12"/>
        <v xml:space="preserve">      </v>
      </c>
      <c r="L55" s="18" t="str">
        <f>IF(ISBLANK(A55)=FALSE,IF(A55&lt;Samenvatting!#REF!,"* Fout, datum voor afgiftedatum","1")," ")</f>
        <v xml:space="preserve"> </v>
      </c>
      <c r="M55" s="18" t="str">
        <f>IF(ISBLANK(B55)=FALSE,IF(B55&gt;Samenvatting!#REF!,"* Fout, datum na einddatum","1")," ")</f>
        <v xml:space="preserve"> </v>
      </c>
      <c r="N55" s="18">
        <f t="shared" si="10"/>
        <v>0</v>
      </c>
      <c r="O55" s="18" t="str">
        <f t="shared" si="13"/>
        <v xml:space="preserve"> </v>
      </c>
      <c r="P55" s="18" t="str">
        <f t="shared" si="14"/>
        <v xml:space="preserve"> </v>
      </c>
    </row>
    <row r="56" spans="1:22" ht="17" thickTop="1" thickBot="1" x14ac:dyDescent="0.25">
      <c r="A56" s="4" t="s">
        <v>131</v>
      </c>
      <c r="G56" s="22">
        <f>SUM(G46:G55)</f>
        <v>0</v>
      </c>
      <c r="K56"/>
      <c r="P56" s="18"/>
    </row>
    <row r="57" spans="1:22" ht="16" thickTop="1" x14ac:dyDescent="0.2">
      <c r="J57" s="18"/>
      <c r="O57"/>
    </row>
    <row r="58" spans="1:22" ht="16" x14ac:dyDescent="0.2">
      <c r="A58" s="43" t="s">
        <v>165</v>
      </c>
    </row>
    <row r="59" spans="1:22" x14ac:dyDescent="0.2">
      <c r="A59" t="s">
        <v>164</v>
      </c>
    </row>
    <row r="60" spans="1:22" ht="33" thickBot="1" x14ac:dyDescent="0.25">
      <c r="A60" s="5" t="s">
        <v>174</v>
      </c>
      <c r="B60" s="5"/>
      <c r="C60" s="5"/>
      <c r="D60" s="44" t="s">
        <v>94</v>
      </c>
      <c r="E60" s="5" t="s">
        <v>3</v>
      </c>
      <c r="J60" s="18"/>
      <c r="O60"/>
      <c r="P60" s="93" t="s">
        <v>173</v>
      </c>
      <c r="Q60" s="93"/>
      <c r="R60" s="93"/>
      <c r="S60" s="93"/>
      <c r="T60" s="93"/>
      <c r="U60" s="93"/>
      <c r="V60" s="93"/>
    </row>
    <row r="61" spans="1:22" ht="16" thickBot="1" x14ac:dyDescent="0.25">
      <c r="A61" s="115"/>
      <c r="B61" s="116"/>
      <c r="C61" s="117"/>
      <c r="D61" s="83"/>
      <c r="E61" s="20">
        <f>SUM(J61:L61)</f>
        <v>0</v>
      </c>
      <c r="I61" t="str">
        <f>CONCATENATE(M61,"    ",N61)</f>
        <v xml:space="preserve">      </v>
      </c>
      <c r="J61" s="18">
        <f>IF(D61="B",2,0)</f>
        <v>0</v>
      </c>
      <c r="K61" s="18">
        <f>IF(D61="A",1,0)</f>
        <v>0</v>
      </c>
      <c r="L61" s="18">
        <f>IF(D61="p",1,0)</f>
        <v>0</v>
      </c>
      <c r="M61" s="18" t="str">
        <f>IF(J61="* Fout, datum voor afgiftedatum","* Fout, datum voor afgiftedatum"," ")</f>
        <v xml:space="preserve"> </v>
      </c>
      <c r="N61" s="18" t="str">
        <f>IF(K61="* Fout, datum na einddatum","* Fout, datum na einddatum"," ")</f>
        <v xml:space="preserve"> </v>
      </c>
      <c r="O61"/>
    </row>
    <row r="62" spans="1:22" ht="16" thickBot="1" x14ac:dyDescent="0.25">
      <c r="A62" s="115"/>
      <c r="B62" s="116"/>
      <c r="C62" s="117"/>
      <c r="D62" s="83"/>
      <c r="E62" s="20">
        <f t="shared" ref="E62:E75" si="15">SUM(J62:L62)</f>
        <v>0</v>
      </c>
      <c r="I62" t="str">
        <f t="shared" ref="I62:I75" si="16">CONCATENATE(M62,"    ",N62)</f>
        <v xml:space="preserve">      </v>
      </c>
      <c r="J62" s="18">
        <f t="shared" ref="J62:J75" si="17">IF(D62="B",2,0)</f>
        <v>0</v>
      </c>
      <c r="K62" s="18">
        <f t="shared" ref="K62:K75" si="18">IF(D62="A",1,0)</f>
        <v>0</v>
      </c>
      <c r="L62" s="18">
        <f t="shared" ref="L62:L75" si="19">IF(D62="p",1,0)</f>
        <v>0</v>
      </c>
      <c r="M62" s="18" t="str">
        <f>IF(J62="* Fout, datum voor afgiftedatum","* Fout, datum voor afgiftedatum"," ")</f>
        <v xml:space="preserve"> </v>
      </c>
      <c r="N62" s="18" t="str">
        <f>IF(K62="* Fout, datum na einddatum","* Fout, datum na einddatum"," ")</f>
        <v xml:space="preserve"> </v>
      </c>
      <c r="O62"/>
    </row>
    <row r="63" spans="1:22" ht="16" thickBot="1" x14ac:dyDescent="0.25">
      <c r="A63" s="115"/>
      <c r="B63" s="116"/>
      <c r="C63" s="117"/>
      <c r="D63" s="83"/>
      <c r="E63" s="20">
        <f t="shared" si="15"/>
        <v>0</v>
      </c>
      <c r="I63" t="str">
        <f t="shared" si="16"/>
        <v xml:space="preserve">      </v>
      </c>
      <c r="J63" s="18">
        <f t="shared" si="17"/>
        <v>0</v>
      </c>
      <c r="K63" s="18">
        <f t="shared" si="18"/>
        <v>0</v>
      </c>
      <c r="L63" s="18">
        <f t="shared" si="19"/>
        <v>0</v>
      </c>
      <c r="M63" s="18" t="str">
        <f t="shared" ref="M63:M75" si="20">IF(J63="* Fout, datum voor afgiftedatum","* Fout, datum voor afgiftedatum"," ")</f>
        <v xml:space="preserve"> </v>
      </c>
      <c r="N63" s="18" t="str">
        <f t="shared" ref="N63:N75" si="21">IF(K63="* Fout, datum na einddatum","* Fout, datum na einddatum"," ")</f>
        <v xml:space="preserve"> </v>
      </c>
      <c r="O63"/>
    </row>
    <row r="64" spans="1:22" ht="16" thickBot="1" x14ac:dyDescent="0.25">
      <c r="A64" s="115"/>
      <c r="B64" s="116"/>
      <c r="C64" s="117"/>
      <c r="D64" s="83"/>
      <c r="E64" s="20">
        <f t="shared" si="15"/>
        <v>0</v>
      </c>
      <c r="F64" s="55"/>
      <c r="G64" s="55"/>
      <c r="H64" s="55"/>
      <c r="I64" t="str">
        <f t="shared" si="16"/>
        <v xml:space="preserve">      </v>
      </c>
      <c r="J64" s="18">
        <f t="shared" si="17"/>
        <v>0</v>
      </c>
      <c r="K64" s="18">
        <f t="shared" si="18"/>
        <v>0</v>
      </c>
      <c r="L64" s="18">
        <f t="shared" si="19"/>
        <v>0</v>
      </c>
      <c r="M64" s="18" t="str">
        <f t="shared" si="20"/>
        <v xml:space="preserve"> </v>
      </c>
      <c r="N64" s="18" t="str">
        <f t="shared" si="21"/>
        <v xml:space="preserve"> </v>
      </c>
      <c r="O64"/>
    </row>
    <row r="65" spans="1:15" ht="16" thickBot="1" x14ac:dyDescent="0.25">
      <c r="A65" s="115"/>
      <c r="B65" s="116"/>
      <c r="C65" s="117"/>
      <c r="D65" s="83"/>
      <c r="E65" s="20">
        <f t="shared" si="15"/>
        <v>0</v>
      </c>
      <c r="F65" s="55"/>
      <c r="G65" s="55"/>
      <c r="H65" s="55"/>
      <c r="I65" t="str">
        <f t="shared" si="16"/>
        <v xml:space="preserve">      </v>
      </c>
      <c r="J65" s="18">
        <f t="shared" si="17"/>
        <v>0</v>
      </c>
      <c r="K65" s="18">
        <f t="shared" si="18"/>
        <v>0</v>
      </c>
      <c r="L65" s="18">
        <f t="shared" si="19"/>
        <v>0</v>
      </c>
      <c r="M65" s="18" t="str">
        <f t="shared" si="20"/>
        <v xml:space="preserve"> </v>
      </c>
      <c r="N65" s="18" t="str">
        <f t="shared" si="21"/>
        <v xml:space="preserve"> </v>
      </c>
      <c r="O65"/>
    </row>
    <row r="66" spans="1:15" ht="16" thickBot="1" x14ac:dyDescent="0.25">
      <c r="A66" s="115"/>
      <c r="B66" s="116"/>
      <c r="C66" s="117"/>
      <c r="D66" s="83"/>
      <c r="E66" s="20">
        <f t="shared" si="15"/>
        <v>0</v>
      </c>
      <c r="F66" s="55"/>
      <c r="G66" s="55"/>
      <c r="H66" s="55"/>
      <c r="I66" t="str">
        <f t="shared" si="16"/>
        <v xml:space="preserve">      </v>
      </c>
      <c r="J66" s="18">
        <f t="shared" si="17"/>
        <v>0</v>
      </c>
      <c r="K66" s="18">
        <f t="shared" si="18"/>
        <v>0</v>
      </c>
      <c r="L66" s="18">
        <f t="shared" si="19"/>
        <v>0</v>
      </c>
      <c r="M66" s="18" t="str">
        <f t="shared" si="20"/>
        <v xml:space="preserve"> </v>
      </c>
      <c r="N66" s="18" t="str">
        <f t="shared" si="21"/>
        <v xml:space="preserve"> </v>
      </c>
      <c r="O66"/>
    </row>
    <row r="67" spans="1:15" ht="16" thickBot="1" x14ac:dyDescent="0.25">
      <c r="A67" s="115"/>
      <c r="B67" s="116"/>
      <c r="C67" s="117"/>
      <c r="D67" s="83"/>
      <c r="E67" s="20">
        <f t="shared" si="15"/>
        <v>0</v>
      </c>
      <c r="F67" s="55"/>
      <c r="G67" s="55"/>
      <c r="H67" s="55"/>
      <c r="I67" t="str">
        <f t="shared" si="16"/>
        <v xml:space="preserve">      </v>
      </c>
      <c r="J67" s="18">
        <f t="shared" si="17"/>
        <v>0</v>
      </c>
      <c r="K67" s="18">
        <f t="shared" si="18"/>
        <v>0</v>
      </c>
      <c r="L67" s="18">
        <f t="shared" si="19"/>
        <v>0</v>
      </c>
      <c r="M67" s="18" t="str">
        <f t="shared" si="20"/>
        <v xml:space="preserve"> </v>
      </c>
      <c r="N67" s="18" t="str">
        <f t="shared" si="21"/>
        <v xml:space="preserve"> </v>
      </c>
      <c r="O67"/>
    </row>
    <row r="68" spans="1:15" ht="16" thickBot="1" x14ac:dyDescent="0.25">
      <c r="A68" s="115"/>
      <c r="B68" s="116"/>
      <c r="C68" s="117"/>
      <c r="D68" s="83"/>
      <c r="E68" s="20">
        <f t="shared" si="15"/>
        <v>0</v>
      </c>
      <c r="F68" s="55"/>
      <c r="G68" s="55"/>
      <c r="H68" s="55"/>
      <c r="I68" t="str">
        <f t="shared" si="16"/>
        <v xml:space="preserve">      </v>
      </c>
      <c r="J68" s="18">
        <f t="shared" si="17"/>
        <v>0</v>
      </c>
      <c r="K68" s="18">
        <f t="shared" si="18"/>
        <v>0</v>
      </c>
      <c r="L68" s="18">
        <f t="shared" si="19"/>
        <v>0</v>
      </c>
      <c r="M68" s="18" t="str">
        <f t="shared" si="20"/>
        <v xml:space="preserve"> </v>
      </c>
      <c r="N68" s="18" t="str">
        <f t="shared" si="21"/>
        <v xml:space="preserve"> </v>
      </c>
      <c r="O68"/>
    </row>
    <row r="69" spans="1:15" ht="16" thickBot="1" x14ac:dyDescent="0.25">
      <c r="A69" s="115"/>
      <c r="B69" s="116"/>
      <c r="C69" s="117"/>
      <c r="D69" s="83"/>
      <c r="E69" s="20">
        <f t="shared" si="15"/>
        <v>0</v>
      </c>
      <c r="F69" s="55"/>
      <c r="G69" s="55"/>
      <c r="H69" s="55"/>
      <c r="I69" t="str">
        <f t="shared" si="16"/>
        <v xml:space="preserve">      </v>
      </c>
      <c r="J69" s="18">
        <f t="shared" si="17"/>
        <v>0</v>
      </c>
      <c r="K69" s="18">
        <f t="shared" si="18"/>
        <v>0</v>
      </c>
      <c r="L69" s="18">
        <f t="shared" si="19"/>
        <v>0</v>
      </c>
      <c r="M69" s="18" t="str">
        <f t="shared" si="20"/>
        <v xml:space="preserve"> </v>
      </c>
      <c r="N69" s="18" t="str">
        <f t="shared" si="21"/>
        <v xml:space="preserve"> </v>
      </c>
      <c r="O69"/>
    </row>
    <row r="70" spans="1:15" ht="16" thickBot="1" x14ac:dyDescent="0.25">
      <c r="A70" s="115"/>
      <c r="B70" s="116"/>
      <c r="C70" s="117"/>
      <c r="D70" s="83"/>
      <c r="E70" s="20">
        <f t="shared" si="15"/>
        <v>0</v>
      </c>
      <c r="F70" s="55"/>
      <c r="G70" s="55"/>
      <c r="H70" s="55"/>
      <c r="I70" t="str">
        <f t="shared" si="16"/>
        <v xml:space="preserve">      </v>
      </c>
      <c r="J70" s="18">
        <f t="shared" si="17"/>
        <v>0</v>
      </c>
      <c r="K70" s="18">
        <f t="shared" si="18"/>
        <v>0</v>
      </c>
      <c r="L70" s="18">
        <f t="shared" si="19"/>
        <v>0</v>
      </c>
      <c r="M70" s="18" t="str">
        <f t="shared" si="20"/>
        <v xml:space="preserve"> </v>
      </c>
      <c r="N70" s="18" t="str">
        <f t="shared" si="21"/>
        <v xml:space="preserve"> </v>
      </c>
      <c r="O70"/>
    </row>
    <row r="71" spans="1:15" ht="16" thickBot="1" x14ac:dyDescent="0.25">
      <c r="A71" s="115"/>
      <c r="B71" s="116"/>
      <c r="C71" s="117"/>
      <c r="D71" s="83"/>
      <c r="E71" s="20">
        <f t="shared" si="15"/>
        <v>0</v>
      </c>
      <c r="F71" s="55"/>
      <c r="G71" s="55"/>
      <c r="H71" s="55"/>
      <c r="I71" t="str">
        <f t="shared" si="16"/>
        <v xml:space="preserve">      </v>
      </c>
      <c r="J71" s="18">
        <f t="shared" si="17"/>
        <v>0</v>
      </c>
      <c r="K71" s="18">
        <f t="shared" si="18"/>
        <v>0</v>
      </c>
      <c r="L71" s="18">
        <f t="shared" si="19"/>
        <v>0</v>
      </c>
      <c r="M71" s="18" t="str">
        <f t="shared" si="20"/>
        <v xml:space="preserve"> </v>
      </c>
      <c r="N71" s="18" t="str">
        <f t="shared" si="21"/>
        <v xml:space="preserve"> </v>
      </c>
      <c r="O71"/>
    </row>
    <row r="72" spans="1:15" ht="16" thickBot="1" x14ac:dyDescent="0.25">
      <c r="A72" s="115"/>
      <c r="B72" s="116"/>
      <c r="C72" s="117"/>
      <c r="D72" s="83"/>
      <c r="E72" s="20">
        <f t="shared" si="15"/>
        <v>0</v>
      </c>
      <c r="F72" s="55"/>
      <c r="G72" s="55"/>
      <c r="H72" s="55"/>
      <c r="I72" t="str">
        <f t="shared" si="16"/>
        <v xml:space="preserve">      </v>
      </c>
      <c r="J72" s="18">
        <f t="shared" si="17"/>
        <v>0</v>
      </c>
      <c r="K72" s="18">
        <f t="shared" si="18"/>
        <v>0</v>
      </c>
      <c r="L72" s="18">
        <f t="shared" si="19"/>
        <v>0</v>
      </c>
      <c r="M72" s="18" t="str">
        <f t="shared" si="20"/>
        <v xml:space="preserve"> </v>
      </c>
      <c r="N72" s="18" t="str">
        <f t="shared" si="21"/>
        <v xml:space="preserve"> </v>
      </c>
      <c r="O72"/>
    </row>
    <row r="73" spans="1:15" ht="16" thickBot="1" x14ac:dyDescent="0.25">
      <c r="A73" s="115"/>
      <c r="B73" s="116"/>
      <c r="C73" s="117"/>
      <c r="D73" s="83"/>
      <c r="E73" s="20">
        <f t="shared" si="15"/>
        <v>0</v>
      </c>
      <c r="F73" s="55"/>
      <c r="G73" s="55"/>
      <c r="H73" s="55"/>
      <c r="I73" t="str">
        <f t="shared" si="16"/>
        <v xml:space="preserve">      </v>
      </c>
      <c r="J73" s="18">
        <f t="shared" si="17"/>
        <v>0</v>
      </c>
      <c r="K73" s="18">
        <f t="shared" si="18"/>
        <v>0</v>
      </c>
      <c r="L73" s="18">
        <f t="shared" si="19"/>
        <v>0</v>
      </c>
      <c r="M73" s="18" t="str">
        <f t="shared" si="20"/>
        <v xml:space="preserve"> </v>
      </c>
      <c r="N73" s="18" t="str">
        <f t="shared" si="21"/>
        <v xml:space="preserve"> </v>
      </c>
      <c r="O73"/>
    </row>
    <row r="74" spans="1:15" ht="16" thickBot="1" x14ac:dyDescent="0.25">
      <c r="A74" s="115"/>
      <c r="B74" s="116"/>
      <c r="C74" s="117"/>
      <c r="D74" s="83"/>
      <c r="E74" s="20">
        <f t="shared" si="15"/>
        <v>0</v>
      </c>
      <c r="F74" s="55"/>
      <c r="G74" s="55"/>
      <c r="H74" s="55"/>
      <c r="I74" t="str">
        <f t="shared" si="16"/>
        <v xml:space="preserve">      </v>
      </c>
      <c r="J74" s="18">
        <f t="shared" si="17"/>
        <v>0</v>
      </c>
      <c r="K74" s="18">
        <f t="shared" si="18"/>
        <v>0</v>
      </c>
      <c r="L74" s="18">
        <f t="shared" si="19"/>
        <v>0</v>
      </c>
      <c r="M74" s="18" t="str">
        <f t="shared" si="20"/>
        <v xml:space="preserve"> </v>
      </c>
      <c r="N74" s="18" t="str">
        <f t="shared" si="21"/>
        <v xml:space="preserve"> </v>
      </c>
      <c r="O74"/>
    </row>
    <row r="75" spans="1:15" ht="16" thickBot="1" x14ac:dyDescent="0.25">
      <c r="A75" s="115"/>
      <c r="B75" s="116"/>
      <c r="C75" s="117"/>
      <c r="D75" s="83"/>
      <c r="E75" s="20">
        <f t="shared" si="15"/>
        <v>0</v>
      </c>
      <c r="F75" s="55"/>
      <c r="G75" s="55"/>
      <c r="H75" s="55"/>
      <c r="I75" t="str">
        <f t="shared" si="16"/>
        <v xml:space="preserve">      </v>
      </c>
      <c r="J75" s="18">
        <f t="shared" si="17"/>
        <v>0</v>
      </c>
      <c r="K75" s="18">
        <f t="shared" si="18"/>
        <v>0</v>
      </c>
      <c r="L75" s="18">
        <f t="shared" si="19"/>
        <v>0</v>
      </c>
      <c r="M75" s="18" t="str">
        <f t="shared" si="20"/>
        <v xml:space="preserve"> </v>
      </c>
      <c r="N75" s="18" t="str">
        <f t="shared" si="21"/>
        <v xml:space="preserve"> </v>
      </c>
      <c r="O75"/>
    </row>
    <row r="76" spans="1:15" ht="17" thickTop="1" thickBot="1" x14ac:dyDescent="0.25">
      <c r="A76" s="4" t="s">
        <v>131</v>
      </c>
      <c r="B76" s="4"/>
      <c r="C76" s="4"/>
      <c r="E76" s="22">
        <f>IF(SUM(E61:E75)&gt;=11,10,SUM(E61:E75))</f>
        <v>0</v>
      </c>
      <c r="F76" s="56" t="s">
        <v>119</v>
      </c>
      <c r="G76" s="54"/>
      <c r="H76" s="55"/>
      <c r="J76" s="18"/>
      <c r="O76"/>
    </row>
    <row r="77" spans="1:15" ht="16" thickTop="1" x14ac:dyDescent="0.2">
      <c r="F77" s="55"/>
      <c r="H77" s="18"/>
      <c r="I77" s="18"/>
      <c r="J77" s="18"/>
      <c r="M77"/>
      <c r="N77"/>
      <c r="O77"/>
    </row>
  </sheetData>
  <sheetProtection algorithmName="SHA-512" hashValue="wZeYUWCAV32nmD7fwqqNtMe/Tg6x+rvQxOfXcOYaJCmWtw1mk1cK2gUo5VVuU1zIoesaer7SqEI2ohcjZuyYjA==" saltValue="be4M2Nb27I84ikKwNuRiIQ==" spinCount="100000" sheet="1" objects="1" scenarios="1"/>
  <mergeCells count="40"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75:C75"/>
    <mergeCell ref="B46:D46"/>
    <mergeCell ref="B47:D47"/>
    <mergeCell ref="B48:D48"/>
    <mergeCell ref="B49:D49"/>
    <mergeCell ref="B50:D50"/>
    <mergeCell ref="A67:C67"/>
    <mergeCell ref="A68:C68"/>
    <mergeCell ref="A69:C69"/>
    <mergeCell ref="A70:C70"/>
    <mergeCell ref="A71:C71"/>
    <mergeCell ref="A72:C72"/>
    <mergeCell ref="A61:C61"/>
    <mergeCell ref="A62:C62"/>
    <mergeCell ref="B51:D51"/>
    <mergeCell ref="A63:C63"/>
    <mergeCell ref="B52:D52"/>
    <mergeCell ref="B53:D53"/>
    <mergeCell ref="B54:D54"/>
    <mergeCell ref="B55:D55"/>
    <mergeCell ref="A74:C74"/>
    <mergeCell ref="A64:C64"/>
    <mergeCell ref="A65:C65"/>
    <mergeCell ref="A66:C66"/>
    <mergeCell ref="A73:C73"/>
  </mergeCells>
  <pageMargins left="0.7" right="0.7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Kies Dagdeel of Heledag" xr:uid="{B76F2D26-7A9B-4307-AEBA-DD276EC794F5}">
          <x14:formula1>
            <xm:f>'Informatie (Verberg)'!$L$2:$L$3</xm:f>
          </x14:formula1>
          <xm:sqref>F46:F55</xm:sqref>
        </x14:dataValidation>
        <x14:dataValidation type="list" allowBlank="1" showInputMessage="1" showErrorMessage="1" prompt="Maak een keus" xr:uid="{24EBC059-EE97-44B8-81D1-0BE682410FE0}">
          <x14:formula1>
            <xm:f>'Informatie (Verberg)'!$L$6:$L$8</xm:f>
          </x14:formula1>
          <xm:sqref>D61:D75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Q27"/>
  <sheetViews>
    <sheetView workbookViewId="0">
      <selection activeCell="Q12" sqref="Q12"/>
    </sheetView>
  </sheetViews>
  <sheetFormatPr baseColWidth="10" defaultColWidth="8.83203125" defaultRowHeight="15" x14ac:dyDescent="0.2"/>
  <cols>
    <col min="1" max="1" width="20.5" customWidth="1"/>
    <col min="2" max="2" width="41.33203125" customWidth="1"/>
    <col min="3" max="3" width="20.5" customWidth="1"/>
    <col min="4" max="4" width="24.6640625" bestFit="1" customWidth="1"/>
    <col min="5" max="5" width="10.33203125" bestFit="1" customWidth="1"/>
    <col min="6" max="7" width="10.33203125" customWidth="1"/>
    <col min="8" max="8" width="10.33203125" hidden="1" customWidth="1"/>
    <col min="9" max="9" width="3.5" hidden="1" customWidth="1"/>
    <col min="10" max="12" width="9.1640625" style="18" hidden="1" customWidth="1"/>
    <col min="13" max="13" width="1.5" hidden="1" customWidth="1"/>
    <col min="14" max="14" width="0" hidden="1" customWidth="1"/>
  </cols>
  <sheetData>
    <row r="1" spans="1:17" s="65" customFormat="1" ht="26" x14ac:dyDescent="0.3">
      <c r="A1" s="64" t="s">
        <v>130</v>
      </c>
      <c r="J1" s="66" t="s">
        <v>49</v>
      </c>
      <c r="K1" s="66" t="s">
        <v>49</v>
      </c>
      <c r="L1" s="66" t="s">
        <v>49</v>
      </c>
    </row>
    <row r="3" spans="1:17" ht="16" x14ac:dyDescent="0.2">
      <c r="A3" s="8" t="s">
        <v>202</v>
      </c>
    </row>
    <row r="4" spans="1:17" x14ac:dyDescent="0.2">
      <c r="A4" t="s">
        <v>166</v>
      </c>
    </row>
    <row r="5" spans="1:17" s="38" customFormat="1" ht="25.5" customHeight="1" thickBot="1" x14ac:dyDescent="0.25">
      <c r="A5" s="49" t="s">
        <v>10</v>
      </c>
      <c r="B5" s="49" t="s">
        <v>201</v>
      </c>
      <c r="C5" s="49"/>
      <c r="D5" s="49" t="s">
        <v>183</v>
      </c>
      <c r="E5" s="95" t="s">
        <v>7</v>
      </c>
      <c r="J5" s="49"/>
      <c r="K5" s="49"/>
      <c r="L5" s="49"/>
    </row>
    <row r="6" spans="1:17" ht="16" thickBot="1" x14ac:dyDescent="0.25">
      <c r="A6" s="84"/>
      <c r="B6" s="120"/>
      <c r="C6" s="117"/>
      <c r="D6" s="85"/>
      <c r="E6" s="12">
        <f>J6</f>
        <v>0</v>
      </c>
      <c r="J6" s="18">
        <f t="shared" ref="J6:J7" si="0">IF(D6="Ja",2,IF(D6="Nee",0)*0)</f>
        <v>0</v>
      </c>
      <c r="L6" s="18" t="str">
        <f>IF(ISBLANK(A6)=FALSE,IF(A6&lt;Samenvatting!#REF!,"* Fout, datum voor afgiftedatum","1")," ")</f>
        <v xml:space="preserve"> </v>
      </c>
      <c r="M6" t="str">
        <f>IF(ISBLANK(A6)=FALSE,IF(A6&gt;Samenvatting!#REF!,"* Fout, datum na einddatum","1")," ")</f>
        <v xml:space="preserve"> </v>
      </c>
      <c r="Q6" s="93"/>
    </row>
    <row r="7" spans="1:17" ht="16" thickBot="1" x14ac:dyDescent="0.25">
      <c r="A7" s="84"/>
      <c r="B7" s="120"/>
      <c r="C7" s="117"/>
      <c r="D7" s="85"/>
      <c r="E7" s="12">
        <f t="shared" ref="E7:E25" si="1">J7</f>
        <v>0</v>
      </c>
      <c r="J7" s="18">
        <f t="shared" si="0"/>
        <v>0</v>
      </c>
      <c r="L7" s="18" t="str">
        <f>IF(ISBLANK(A7)=FALSE,IF(A7&lt;Samenvatting!#REF!,"* Fout, datum voor afgiftedatum","1")," ")</f>
        <v xml:space="preserve"> </v>
      </c>
      <c r="M7" t="str">
        <f>IF(ISBLANK(A7)=FALSE,IF(A7&gt;Samenvatting!#REF!,"* Fout, datum na einddatum","1")," ")</f>
        <v xml:space="preserve"> </v>
      </c>
    </row>
    <row r="8" spans="1:17" ht="16" thickBot="1" x14ac:dyDescent="0.25">
      <c r="A8" s="84"/>
      <c r="B8" s="120"/>
      <c r="C8" s="117"/>
      <c r="D8" s="85"/>
      <c r="E8" s="12">
        <f t="shared" si="1"/>
        <v>0</v>
      </c>
      <c r="J8" s="18">
        <f>IF(D8="Ja",2,IF(D8="Nee",0)*0)</f>
        <v>0</v>
      </c>
      <c r="L8" s="18" t="str">
        <f>IF(ISBLANK(A8)=FALSE,IF(A8&lt;Samenvatting!#REF!,"* Fout, datum voor afgiftedatum","1")," ")</f>
        <v xml:space="preserve"> </v>
      </c>
      <c r="M8" t="str">
        <f>IF(ISBLANK(A8)=FALSE,IF(A8&gt;Samenvatting!#REF!,"* Fout, datum na einddatum","1")," ")</f>
        <v xml:space="preserve"> </v>
      </c>
    </row>
    <row r="9" spans="1:17" ht="16" thickBot="1" x14ac:dyDescent="0.25">
      <c r="A9" s="84"/>
      <c r="B9" s="120"/>
      <c r="C9" s="117"/>
      <c r="D9" s="85"/>
      <c r="E9" s="12">
        <f t="shared" si="1"/>
        <v>0</v>
      </c>
      <c r="J9" s="18">
        <f t="shared" ref="J9:J25" si="2">IF(D9="Ja",2,IF(D9="Nee",0)*0)</f>
        <v>0</v>
      </c>
      <c r="L9" s="18" t="str">
        <f>IF(ISBLANK(A9)=FALSE,IF(A9&lt;Samenvatting!#REF!,"* Fout, datum voor afgiftedatum","1")," ")</f>
        <v xml:space="preserve"> </v>
      </c>
      <c r="M9" t="str">
        <f>IF(ISBLANK(A9)=FALSE,IF(A9&gt;Samenvatting!#REF!,"* Fout, datum na einddatum","1")," ")</f>
        <v xml:space="preserve"> </v>
      </c>
    </row>
    <row r="10" spans="1:17" ht="16" thickBot="1" x14ac:dyDescent="0.25">
      <c r="A10" s="84"/>
      <c r="B10" s="120"/>
      <c r="C10" s="117"/>
      <c r="D10" s="85"/>
      <c r="E10" s="12">
        <f t="shared" si="1"/>
        <v>0</v>
      </c>
      <c r="J10" s="18">
        <f t="shared" si="2"/>
        <v>0</v>
      </c>
      <c r="L10" s="18" t="str">
        <f>IF(ISBLANK(A10)=FALSE,IF(A10&lt;Samenvatting!#REF!,"* Fout, datum voor afgiftedatum","1")," ")</f>
        <v xml:space="preserve"> </v>
      </c>
      <c r="M10" t="str">
        <f>IF(ISBLANK(A10)=FALSE,IF(A10&gt;Samenvatting!#REF!,"* Fout, datum na einddatum","1")," ")</f>
        <v xml:space="preserve"> </v>
      </c>
    </row>
    <row r="11" spans="1:17" ht="16" thickBot="1" x14ac:dyDescent="0.25">
      <c r="A11" s="84"/>
      <c r="B11" s="120"/>
      <c r="C11" s="117"/>
      <c r="D11" s="85"/>
      <c r="E11" s="12">
        <f t="shared" si="1"/>
        <v>0</v>
      </c>
      <c r="J11" s="18">
        <f t="shared" si="2"/>
        <v>0</v>
      </c>
      <c r="L11" s="18" t="str">
        <f>IF(ISBLANK(A11)=FALSE,IF(A11&lt;Samenvatting!#REF!,"* Fout, datum voor afgiftedatum","1")," ")</f>
        <v xml:space="preserve"> </v>
      </c>
      <c r="M11" t="str">
        <f>IF(ISBLANK(A11)=FALSE,IF(A11&gt;Samenvatting!#REF!,"* Fout, datum na einddatum","1")," ")</f>
        <v xml:space="preserve"> </v>
      </c>
    </row>
    <row r="12" spans="1:17" ht="16" thickBot="1" x14ac:dyDescent="0.25">
      <c r="A12" s="84"/>
      <c r="B12" s="120"/>
      <c r="C12" s="117"/>
      <c r="D12" s="85"/>
      <c r="E12" s="12">
        <f t="shared" si="1"/>
        <v>0</v>
      </c>
      <c r="J12" s="18">
        <f t="shared" si="2"/>
        <v>0</v>
      </c>
      <c r="L12" s="18" t="str">
        <f>IF(ISBLANK(A12)=FALSE,IF(A12&lt;Samenvatting!#REF!,"* Fout, datum voor afgiftedatum","1")," ")</f>
        <v xml:space="preserve"> </v>
      </c>
      <c r="M12" t="str">
        <f>IF(ISBLANK(A12)=FALSE,IF(A12&gt;Samenvatting!#REF!,"* Fout, datum na einddatum","1")," ")</f>
        <v xml:space="preserve"> </v>
      </c>
    </row>
    <row r="13" spans="1:17" ht="16" thickBot="1" x14ac:dyDescent="0.25">
      <c r="A13" s="84"/>
      <c r="B13" s="120"/>
      <c r="C13" s="117"/>
      <c r="D13" s="85"/>
      <c r="E13" s="12">
        <f t="shared" si="1"/>
        <v>0</v>
      </c>
      <c r="J13" s="18">
        <f t="shared" si="2"/>
        <v>0</v>
      </c>
      <c r="L13" s="18" t="str">
        <f>IF(ISBLANK(A13)=FALSE,IF(A13&lt;Samenvatting!#REF!,"* Fout, datum voor afgiftedatum","1")," ")</f>
        <v xml:space="preserve"> </v>
      </c>
      <c r="M13" t="str">
        <f>IF(ISBLANK(A13)=FALSE,IF(A13&gt;Samenvatting!#REF!,"* Fout, datum na einddatum","1")," ")</f>
        <v xml:space="preserve"> </v>
      </c>
    </row>
    <row r="14" spans="1:17" ht="16" thickBot="1" x14ac:dyDescent="0.25">
      <c r="A14" s="84"/>
      <c r="B14" s="120"/>
      <c r="C14" s="117"/>
      <c r="D14" s="85"/>
      <c r="E14" s="12">
        <f t="shared" si="1"/>
        <v>0</v>
      </c>
      <c r="J14" s="18">
        <f t="shared" si="2"/>
        <v>0</v>
      </c>
      <c r="L14" s="18" t="str">
        <f>IF(ISBLANK(A14)=FALSE,IF(A14&lt;Samenvatting!#REF!,"* Fout, datum voor afgiftedatum","1")," ")</f>
        <v xml:space="preserve"> </v>
      </c>
      <c r="M14" t="str">
        <f>IF(ISBLANK(A14)=FALSE,IF(A14&gt;Samenvatting!#REF!,"* Fout, datum na einddatum","1")," ")</f>
        <v xml:space="preserve"> </v>
      </c>
    </row>
    <row r="15" spans="1:17" ht="16" thickBot="1" x14ac:dyDescent="0.25">
      <c r="A15" s="84"/>
      <c r="B15" s="120"/>
      <c r="C15" s="117"/>
      <c r="D15" s="85"/>
      <c r="E15" s="12">
        <f t="shared" si="1"/>
        <v>0</v>
      </c>
      <c r="J15" s="18">
        <f t="shared" si="2"/>
        <v>0</v>
      </c>
      <c r="L15" s="18" t="str">
        <f>IF(ISBLANK(A15)=FALSE,IF(A15&lt;Samenvatting!#REF!,"* Fout, datum voor afgiftedatum","1")," ")</f>
        <v xml:space="preserve"> </v>
      </c>
      <c r="M15" t="str">
        <f>IF(ISBLANK(A15)=FALSE,IF(A15&gt;Samenvatting!#REF!,"* Fout, datum na einddatum","1")," ")</f>
        <v xml:space="preserve"> </v>
      </c>
    </row>
    <row r="16" spans="1:17" ht="16" thickBot="1" x14ac:dyDescent="0.25">
      <c r="A16" s="84"/>
      <c r="B16" s="120"/>
      <c r="C16" s="117"/>
      <c r="D16" s="85"/>
      <c r="E16" s="12">
        <f t="shared" si="1"/>
        <v>0</v>
      </c>
      <c r="J16" s="18">
        <f t="shared" si="2"/>
        <v>0</v>
      </c>
      <c r="L16" s="18" t="str">
        <f>IF(ISBLANK(A16)=FALSE,IF(A16&lt;Samenvatting!#REF!,"* Fout, datum voor afgiftedatum","1")," ")</f>
        <v xml:space="preserve"> </v>
      </c>
      <c r="M16" t="str">
        <f>IF(ISBLANK(A16)=FALSE,IF(A16&gt;Samenvatting!#REF!,"* Fout, datum na einddatum","1")," ")</f>
        <v xml:space="preserve"> </v>
      </c>
    </row>
    <row r="17" spans="1:13" ht="16" thickBot="1" x14ac:dyDescent="0.25">
      <c r="A17" s="84"/>
      <c r="B17" s="120"/>
      <c r="C17" s="117"/>
      <c r="D17" s="85"/>
      <c r="E17" s="12">
        <f t="shared" si="1"/>
        <v>0</v>
      </c>
      <c r="J17" s="18">
        <f t="shared" si="2"/>
        <v>0</v>
      </c>
      <c r="L17" s="18" t="str">
        <f>IF(ISBLANK(A17)=FALSE,IF(A17&lt;Samenvatting!#REF!,"* Fout, datum voor afgiftedatum","1")," ")</f>
        <v xml:space="preserve"> </v>
      </c>
      <c r="M17" t="str">
        <f>IF(ISBLANK(A17)=FALSE,IF(A17&gt;Samenvatting!#REF!,"* Fout, datum na einddatum","1")," ")</f>
        <v xml:space="preserve"> </v>
      </c>
    </row>
    <row r="18" spans="1:13" ht="16" thickBot="1" x14ac:dyDescent="0.25">
      <c r="A18" s="84"/>
      <c r="B18" s="120"/>
      <c r="C18" s="117"/>
      <c r="D18" s="85"/>
      <c r="E18" s="12">
        <f t="shared" si="1"/>
        <v>0</v>
      </c>
      <c r="J18" s="18">
        <f t="shared" si="2"/>
        <v>0</v>
      </c>
      <c r="L18" s="18" t="str">
        <f>IF(ISBLANK(A18)=FALSE,IF(A18&lt;Samenvatting!#REF!,"* Fout, datum voor afgiftedatum","1")," ")</f>
        <v xml:space="preserve"> </v>
      </c>
      <c r="M18" t="str">
        <f>IF(ISBLANK(A18)=FALSE,IF(A18&gt;Samenvatting!#REF!,"* Fout, datum na einddatum","1")," ")</f>
        <v xml:space="preserve"> </v>
      </c>
    </row>
    <row r="19" spans="1:13" ht="16" thickBot="1" x14ac:dyDescent="0.25">
      <c r="A19" s="84"/>
      <c r="B19" s="120"/>
      <c r="C19" s="117"/>
      <c r="D19" s="85"/>
      <c r="E19" s="12">
        <f t="shared" si="1"/>
        <v>0</v>
      </c>
      <c r="J19" s="18">
        <f t="shared" si="2"/>
        <v>0</v>
      </c>
      <c r="L19" s="18" t="str">
        <f>IF(ISBLANK(A19)=FALSE,IF(A19&lt;Samenvatting!#REF!,"* Fout, datum voor afgiftedatum","1")," ")</f>
        <v xml:space="preserve"> </v>
      </c>
      <c r="M19" t="str">
        <f>IF(ISBLANK(A19)=FALSE,IF(A19&gt;Samenvatting!#REF!,"* Fout, datum na einddatum","1")," ")</f>
        <v xml:space="preserve"> </v>
      </c>
    </row>
    <row r="20" spans="1:13" ht="16" thickBot="1" x14ac:dyDescent="0.25">
      <c r="A20" s="84"/>
      <c r="B20" s="120"/>
      <c r="C20" s="117"/>
      <c r="D20" s="85"/>
      <c r="E20" s="12">
        <f t="shared" si="1"/>
        <v>0</v>
      </c>
      <c r="J20" s="18">
        <f t="shared" si="2"/>
        <v>0</v>
      </c>
      <c r="L20" s="18" t="str">
        <f>IF(ISBLANK(A20)=FALSE,IF(A20&lt;Samenvatting!#REF!,"* Fout, datum voor afgiftedatum","1")," ")</f>
        <v xml:space="preserve"> </v>
      </c>
      <c r="M20" t="str">
        <f>IF(ISBLANK(A20)=FALSE,IF(A20&gt;Samenvatting!#REF!,"* Fout, datum na einddatum","1")," ")</f>
        <v xml:space="preserve"> </v>
      </c>
    </row>
    <row r="21" spans="1:13" ht="16" thickBot="1" x14ac:dyDescent="0.25">
      <c r="A21" s="84"/>
      <c r="B21" s="120"/>
      <c r="C21" s="117"/>
      <c r="D21" s="85"/>
      <c r="E21" s="12">
        <f t="shared" si="1"/>
        <v>0</v>
      </c>
      <c r="J21" s="18">
        <f t="shared" si="2"/>
        <v>0</v>
      </c>
    </row>
    <row r="22" spans="1:13" ht="16" thickBot="1" x14ac:dyDescent="0.25">
      <c r="A22" s="84"/>
      <c r="B22" s="120"/>
      <c r="C22" s="117"/>
      <c r="D22" s="85"/>
      <c r="E22" s="12">
        <f t="shared" si="1"/>
        <v>0</v>
      </c>
      <c r="J22" s="18">
        <f t="shared" si="2"/>
        <v>0</v>
      </c>
      <c r="L22" s="18" t="str">
        <f>IF(ISBLANK(A22)=FALSE,IF(A22&lt;Samenvatting!#REF!,"* Fout, datum voor afgiftedatum","1")," ")</f>
        <v xml:space="preserve"> </v>
      </c>
      <c r="M22" t="str">
        <f>IF(ISBLANK(A22)=FALSE,IF(A22&gt;Samenvatting!#REF!,"* Fout, datum na einddatum","1")," ")</f>
        <v xml:space="preserve"> </v>
      </c>
    </row>
    <row r="23" spans="1:13" ht="16" thickBot="1" x14ac:dyDescent="0.25">
      <c r="A23" s="84"/>
      <c r="B23" s="120"/>
      <c r="C23" s="117"/>
      <c r="D23" s="85"/>
      <c r="E23" s="12">
        <f t="shared" si="1"/>
        <v>0</v>
      </c>
      <c r="J23" s="18">
        <f t="shared" si="2"/>
        <v>0</v>
      </c>
      <c r="L23" s="18" t="str">
        <f>IF(ISBLANK(A23)=FALSE,IF(A23&lt;Samenvatting!#REF!,"* Fout, datum voor afgiftedatum","1")," ")</f>
        <v xml:space="preserve"> </v>
      </c>
      <c r="M23" t="str">
        <f>IF(ISBLANK(A23)=FALSE,IF(A23&gt;Samenvatting!#REF!,"* Fout, datum na einddatum","1")," ")</f>
        <v xml:space="preserve"> </v>
      </c>
    </row>
    <row r="24" spans="1:13" ht="16" thickBot="1" x14ac:dyDescent="0.25">
      <c r="A24" s="84"/>
      <c r="B24" s="120"/>
      <c r="C24" s="117"/>
      <c r="D24" s="85"/>
      <c r="E24" s="12">
        <f t="shared" si="1"/>
        <v>0</v>
      </c>
      <c r="J24" s="18">
        <f t="shared" si="2"/>
        <v>0</v>
      </c>
      <c r="L24" s="18" t="str">
        <f>IF(ISBLANK(A24)=FALSE,IF(A24&lt;Samenvatting!#REF!,"* Fout, datum voor afgiftedatum","1")," ")</f>
        <v xml:space="preserve"> </v>
      </c>
      <c r="M24" t="str">
        <f>IF(ISBLANK(A24)=FALSE,IF(A24&gt;Samenvatting!#REF!,"* Fout, datum na einddatum","1")," ")</f>
        <v xml:space="preserve"> </v>
      </c>
    </row>
    <row r="25" spans="1:13" ht="16" thickBot="1" x14ac:dyDescent="0.25">
      <c r="A25" s="84"/>
      <c r="B25" s="120"/>
      <c r="C25" s="117"/>
      <c r="D25" s="85"/>
      <c r="E25" s="12">
        <f t="shared" si="1"/>
        <v>0</v>
      </c>
      <c r="J25" s="18">
        <f t="shared" si="2"/>
        <v>0</v>
      </c>
      <c r="L25" s="18" t="str">
        <f>IF(ISBLANK(A25)=FALSE,IF(A25&lt;Samenvatting!#REF!,"* Fout, datum voor afgiftedatum","1")," ")</f>
        <v xml:space="preserve"> </v>
      </c>
      <c r="M25" t="str">
        <f>IF(ISBLANK(A25)=FALSE,IF(A25&gt;Samenvatting!#REF!,"* Fout, datum na einddatum","1")," ")</f>
        <v xml:space="preserve"> </v>
      </c>
    </row>
    <row r="26" spans="1:13" ht="16" thickBot="1" x14ac:dyDescent="0.25">
      <c r="A26" s="4" t="s">
        <v>131</v>
      </c>
      <c r="E26" s="32">
        <f>IF(SUM(E6:E25)&gt;=31,30,SUM(E6:E25))</f>
        <v>0</v>
      </c>
      <c r="F26" s="58" t="s">
        <v>120</v>
      </c>
      <c r="G26" s="57"/>
    </row>
    <row r="27" spans="1:13" ht="16" thickTop="1" x14ac:dyDescent="0.2"/>
  </sheetData>
  <sheetProtection algorithmName="SHA-512" hashValue="/7tSgsd23T7Y+YgeOJDor7ED6zWxMGRgM9C8k8+SQR8ZQdjtIPOz9jnVbadS9hbwC3MHMQlJ9Te9GwNlpZqZ8g==" saltValue="NrFf+Eaw4PQ1v2NvRpjv1w==" spinCount="100000" sheet="1" objects="1" scenarios="1"/>
  <mergeCells count="20"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Bewijs Ja/Nee" xr:uid="{E90AA18C-2508-41A0-AFA2-C8F4C20FCA82}">
          <x14:formula1>
            <xm:f>'Informatie (Verberg)'!$L$11:$L$12</xm:f>
          </x14:formula1>
          <xm:sqref>D6:D25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P50"/>
  <sheetViews>
    <sheetView topLeftCell="A37" workbookViewId="0"/>
  </sheetViews>
  <sheetFormatPr baseColWidth="10" defaultColWidth="8.83203125" defaultRowHeight="15" x14ac:dyDescent="0.2"/>
  <cols>
    <col min="1" max="1" width="11.6640625" customWidth="1"/>
    <col min="2" max="2" width="37.1640625" customWidth="1"/>
    <col min="3" max="3" width="29.6640625" customWidth="1"/>
    <col min="4" max="4" width="27.1640625" bestFit="1" customWidth="1"/>
    <col min="5" max="6" width="10.33203125" bestFit="1" customWidth="1"/>
    <col min="7" max="7" width="10.5" hidden="1" customWidth="1"/>
    <col min="8" max="8" width="1.5" hidden="1" customWidth="1"/>
    <col min="9" max="11" width="9.1640625" style="18" hidden="1" customWidth="1"/>
    <col min="12" max="12" width="1.5" hidden="1" customWidth="1"/>
    <col min="13" max="13" width="0" hidden="1" customWidth="1"/>
    <col min="15" max="15" width="90.6640625" bestFit="1" customWidth="1"/>
  </cols>
  <sheetData>
    <row r="1" spans="1:11" s="65" customFormat="1" ht="26" x14ac:dyDescent="0.3">
      <c r="A1" s="64" t="s">
        <v>132</v>
      </c>
      <c r="I1" s="66" t="s">
        <v>49</v>
      </c>
      <c r="J1" s="66" t="s">
        <v>49</v>
      </c>
      <c r="K1" s="66" t="s">
        <v>49</v>
      </c>
    </row>
    <row r="3" spans="1:11" ht="16" x14ac:dyDescent="0.2">
      <c r="A3" s="8" t="s">
        <v>103</v>
      </c>
      <c r="I3" s="18" t="s">
        <v>121</v>
      </c>
      <c r="J3" s="18">
        <v>3</v>
      </c>
    </row>
    <row r="4" spans="1:11" x14ac:dyDescent="0.2">
      <c r="A4" t="s">
        <v>167</v>
      </c>
      <c r="I4" s="18" t="s">
        <v>122</v>
      </c>
      <c r="J4" s="18">
        <v>6</v>
      </c>
    </row>
    <row r="5" spans="1:11" ht="16" thickBot="1" x14ac:dyDescent="0.25">
      <c r="A5" s="15" t="s">
        <v>185</v>
      </c>
      <c r="B5" s="15" t="s">
        <v>133</v>
      </c>
      <c r="C5" s="15" t="s">
        <v>44</v>
      </c>
      <c r="D5" s="15" t="s">
        <v>186</v>
      </c>
      <c r="E5" s="16" t="s">
        <v>7</v>
      </c>
    </row>
    <row r="6" spans="1:11" ht="16" thickBot="1" x14ac:dyDescent="0.25">
      <c r="A6" s="84"/>
      <c r="B6" s="77"/>
      <c r="C6" s="77"/>
      <c r="D6" s="85"/>
      <c r="E6" s="12">
        <f>I6</f>
        <v>0</v>
      </c>
      <c r="H6" t="str">
        <f t="shared" ref="H6:H24" si="0">IF(ISBLANK(A6)=FALSE,IF(I6=0,"* datum niet tussen afgifte- en einddatum","")," ")</f>
        <v xml:space="preserve"> </v>
      </c>
      <c r="I6" s="18">
        <f t="shared" ref="I6:I24" si="1">IF(D6=$I$3,$J$3,IF(D6=$I$4,$J$4,0))</f>
        <v>0</v>
      </c>
      <c r="J6" s="18" t="str">
        <f>IF(ISBLANK(A6)=FALSE,IF(A6&lt;Samenvatting!#REF!,"* Fout, datum voor afgiftedatum","1")," ")</f>
        <v xml:space="preserve"> </v>
      </c>
      <c r="K6" s="18" t="str">
        <f>IF(ISBLANK(A6)=FALSE,IF(A6&gt;Samenvatting!#REF!,"* Fout, datum na einddatum","1")," ")</f>
        <v xml:space="preserve"> </v>
      </c>
    </row>
    <row r="7" spans="1:11" ht="16" thickBot="1" x14ac:dyDescent="0.25">
      <c r="A7" s="84"/>
      <c r="B7" s="77"/>
      <c r="C7" s="77"/>
      <c r="D7" s="85"/>
      <c r="E7" s="12">
        <f t="shared" ref="E7:E24" si="2">I7</f>
        <v>0</v>
      </c>
      <c r="H7" t="str">
        <f t="shared" si="0"/>
        <v xml:space="preserve"> </v>
      </c>
      <c r="I7" s="18">
        <f t="shared" si="1"/>
        <v>0</v>
      </c>
      <c r="J7" s="18" t="str">
        <f>IF(ISBLANK(A7)=FALSE,IF(A7&lt;Samenvatting!#REF!,"* Fout, datum voor afgiftedatum","1")," ")</f>
        <v xml:space="preserve"> </v>
      </c>
      <c r="K7" s="18" t="str">
        <f>IF(ISBLANK(A7)=FALSE,IF(A7&gt;Samenvatting!#REF!,"* Fout, datum na einddatum","1")," ")</f>
        <v xml:space="preserve"> </v>
      </c>
    </row>
    <row r="8" spans="1:11" ht="16" thickBot="1" x14ac:dyDescent="0.25">
      <c r="A8" s="84"/>
      <c r="B8" s="77"/>
      <c r="C8" s="77"/>
      <c r="D8" s="85"/>
      <c r="E8" s="12">
        <f t="shared" si="2"/>
        <v>0</v>
      </c>
      <c r="H8" t="str">
        <f t="shared" si="0"/>
        <v xml:space="preserve"> </v>
      </c>
      <c r="I8" s="18">
        <f t="shared" si="1"/>
        <v>0</v>
      </c>
      <c r="J8" s="18" t="str">
        <f>IF(ISBLANK(A8)=FALSE,IF(A8&lt;Samenvatting!#REF!,"* Fout, datum voor afgiftedatum","1")," ")</f>
        <v xml:space="preserve"> </v>
      </c>
      <c r="K8" s="18" t="str">
        <f>IF(ISBLANK(A8)=FALSE,IF(A8&gt;Samenvatting!#REF!,"* Fout, datum na einddatum","1")," ")</f>
        <v xml:space="preserve"> </v>
      </c>
    </row>
    <row r="9" spans="1:11" ht="16" thickBot="1" x14ac:dyDescent="0.25">
      <c r="A9" s="84"/>
      <c r="B9" s="77"/>
      <c r="C9" s="77"/>
      <c r="D9" s="85"/>
      <c r="E9" s="12">
        <f t="shared" si="2"/>
        <v>0</v>
      </c>
      <c r="H9" t="str">
        <f t="shared" si="0"/>
        <v xml:space="preserve"> </v>
      </c>
      <c r="I9" s="18">
        <f t="shared" si="1"/>
        <v>0</v>
      </c>
      <c r="J9" s="18" t="str">
        <f>IF(ISBLANK(A9)=FALSE,IF(A9&lt;Samenvatting!#REF!,"* Fout, datum voor afgiftedatum","1")," ")</f>
        <v xml:space="preserve"> </v>
      </c>
      <c r="K9" s="18" t="str">
        <f>IF(ISBLANK(A9)=FALSE,IF(A9&gt;Samenvatting!#REF!,"* Fout, datum na einddatum","1")," ")</f>
        <v xml:space="preserve"> </v>
      </c>
    </row>
    <row r="10" spans="1:11" ht="16" thickBot="1" x14ac:dyDescent="0.25">
      <c r="A10" s="84"/>
      <c r="B10" s="77"/>
      <c r="C10" s="77"/>
      <c r="D10" s="85"/>
      <c r="E10" s="12">
        <f t="shared" si="2"/>
        <v>0</v>
      </c>
      <c r="H10" t="str">
        <f t="shared" si="0"/>
        <v xml:space="preserve"> </v>
      </c>
      <c r="I10" s="18">
        <f t="shared" si="1"/>
        <v>0</v>
      </c>
      <c r="J10" s="18" t="str">
        <f>IF(ISBLANK(A10)=FALSE,IF(A10&lt;Samenvatting!#REF!,"* Fout, datum voor afgiftedatum","1")," ")</f>
        <v xml:space="preserve"> </v>
      </c>
      <c r="K10" s="18" t="str">
        <f>IF(ISBLANK(A10)=FALSE,IF(A10&gt;Samenvatting!#REF!,"* Fout, datum na einddatum","1")," ")</f>
        <v xml:space="preserve"> </v>
      </c>
    </row>
    <row r="11" spans="1:11" ht="16" thickBot="1" x14ac:dyDescent="0.25">
      <c r="A11" s="84"/>
      <c r="B11" s="77"/>
      <c r="C11" s="77"/>
      <c r="D11" s="85"/>
      <c r="E11" s="12">
        <f t="shared" si="2"/>
        <v>0</v>
      </c>
      <c r="H11" t="str">
        <f t="shared" si="0"/>
        <v xml:space="preserve"> </v>
      </c>
      <c r="I11" s="18">
        <f t="shared" si="1"/>
        <v>0</v>
      </c>
      <c r="J11" s="18" t="str">
        <f>IF(ISBLANK(A11)=FALSE,IF(A11&lt;Samenvatting!#REF!,"* Fout, datum voor afgiftedatum","1")," ")</f>
        <v xml:space="preserve"> </v>
      </c>
      <c r="K11" s="18" t="str">
        <f>IF(ISBLANK(A11)=FALSE,IF(A11&gt;Samenvatting!#REF!,"* Fout, datum na einddatum","1")," ")</f>
        <v xml:space="preserve"> </v>
      </c>
    </row>
    <row r="12" spans="1:11" ht="16" thickBot="1" x14ac:dyDescent="0.25">
      <c r="A12" s="84"/>
      <c r="B12" s="77"/>
      <c r="C12" s="77"/>
      <c r="D12" s="85"/>
      <c r="E12" s="12">
        <f t="shared" si="2"/>
        <v>0</v>
      </c>
      <c r="H12" t="str">
        <f t="shared" si="0"/>
        <v xml:space="preserve"> </v>
      </c>
      <c r="I12" s="18">
        <f t="shared" si="1"/>
        <v>0</v>
      </c>
      <c r="J12" s="18" t="str">
        <f>IF(ISBLANK(A12)=FALSE,IF(A12&lt;Samenvatting!#REF!,"* Fout, datum voor afgiftedatum","1")," ")</f>
        <v xml:space="preserve"> </v>
      </c>
      <c r="K12" s="18" t="str">
        <f>IF(ISBLANK(A12)=FALSE,IF(A12&gt;Samenvatting!#REF!,"* Fout, datum na einddatum","1")," ")</f>
        <v xml:space="preserve"> </v>
      </c>
    </row>
    <row r="13" spans="1:11" ht="16" thickBot="1" x14ac:dyDescent="0.25">
      <c r="A13" s="84"/>
      <c r="B13" s="77"/>
      <c r="C13" s="77"/>
      <c r="D13" s="85"/>
      <c r="E13" s="12">
        <f t="shared" si="2"/>
        <v>0</v>
      </c>
      <c r="H13" t="str">
        <f t="shared" si="0"/>
        <v xml:space="preserve"> </v>
      </c>
      <c r="I13" s="18">
        <f t="shared" si="1"/>
        <v>0</v>
      </c>
      <c r="J13" s="18" t="str">
        <f>IF(ISBLANK(A13)=FALSE,IF(A13&lt;Samenvatting!#REF!,"* Fout, datum voor afgiftedatum","1")," ")</f>
        <v xml:space="preserve"> </v>
      </c>
      <c r="K13" s="18" t="str">
        <f>IF(ISBLANK(A13)=FALSE,IF(A13&gt;Samenvatting!#REF!,"* Fout, datum na einddatum","1")," ")</f>
        <v xml:space="preserve"> </v>
      </c>
    </row>
    <row r="14" spans="1:11" ht="16" thickBot="1" x14ac:dyDescent="0.25">
      <c r="A14" s="84"/>
      <c r="B14" s="77"/>
      <c r="C14" s="77"/>
      <c r="D14" s="85"/>
      <c r="E14" s="12">
        <f t="shared" si="2"/>
        <v>0</v>
      </c>
      <c r="H14" t="str">
        <f t="shared" si="0"/>
        <v xml:space="preserve"> </v>
      </c>
      <c r="I14" s="18">
        <f t="shared" si="1"/>
        <v>0</v>
      </c>
      <c r="J14" s="18" t="str">
        <f>IF(ISBLANK(A14)=FALSE,IF(A14&lt;Samenvatting!#REF!,"* Fout, datum voor afgiftedatum","1")," ")</f>
        <v xml:space="preserve"> </v>
      </c>
      <c r="K14" s="18" t="str">
        <f>IF(ISBLANK(A14)=FALSE,IF(A14&gt;Samenvatting!#REF!,"* Fout, datum na einddatum","1")," ")</f>
        <v xml:space="preserve"> </v>
      </c>
    </row>
    <row r="15" spans="1:11" ht="16" thickBot="1" x14ac:dyDescent="0.25">
      <c r="A15" s="84"/>
      <c r="B15" s="77"/>
      <c r="C15" s="77"/>
      <c r="D15" s="85"/>
      <c r="E15" s="12">
        <f t="shared" si="2"/>
        <v>0</v>
      </c>
      <c r="H15" t="str">
        <f t="shared" si="0"/>
        <v xml:space="preserve"> </v>
      </c>
      <c r="I15" s="18">
        <f t="shared" si="1"/>
        <v>0</v>
      </c>
      <c r="J15" s="18" t="str">
        <f>IF(ISBLANK(A15)=FALSE,IF(A15&lt;Samenvatting!#REF!,"* Fout, datum voor afgiftedatum","1")," ")</f>
        <v xml:space="preserve"> </v>
      </c>
      <c r="K15" s="18" t="str">
        <f>IF(ISBLANK(A15)=FALSE,IF(A15&gt;Samenvatting!#REF!,"* Fout, datum na einddatum","1")," ")</f>
        <v xml:space="preserve"> </v>
      </c>
    </row>
    <row r="16" spans="1:11" ht="16" thickBot="1" x14ac:dyDescent="0.25">
      <c r="A16" s="84"/>
      <c r="B16" s="77"/>
      <c r="C16" s="77"/>
      <c r="D16" s="85"/>
      <c r="E16" s="12">
        <f t="shared" si="2"/>
        <v>0</v>
      </c>
      <c r="H16" t="str">
        <f t="shared" si="0"/>
        <v xml:space="preserve"> </v>
      </c>
      <c r="I16" s="18">
        <f t="shared" si="1"/>
        <v>0</v>
      </c>
      <c r="J16" s="18" t="str">
        <f>IF(ISBLANK(A16)=FALSE,IF(A16&lt;Samenvatting!#REF!,"* Fout, datum voor afgiftedatum","1")," ")</f>
        <v xml:space="preserve"> </v>
      </c>
      <c r="K16" s="18" t="str">
        <f>IF(ISBLANK(A16)=FALSE,IF(A16&gt;Samenvatting!#REF!,"* Fout, datum na einddatum","1")," ")</f>
        <v xml:space="preserve"> </v>
      </c>
    </row>
    <row r="17" spans="1:16" ht="16" thickBot="1" x14ac:dyDescent="0.25">
      <c r="A17" s="84"/>
      <c r="B17" s="77"/>
      <c r="C17" s="77"/>
      <c r="D17" s="85"/>
      <c r="E17" s="12">
        <f t="shared" si="2"/>
        <v>0</v>
      </c>
      <c r="H17" t="str">
        <f t="shared" si="0"/>
        <v xml:space="preserve"> </v>
      </c>
      <c r="I17" s="18">
        <f t="shared" si="1"/>
        <v>0</v>
      </c>
      <c r="J17" s="18" t="str">
        <f>IF(ISBLANK(A17)=FALSE,IF(A17&lt;Samenvatting!#REF!,"* Fout, datum voor afgiftedatum","1")," ")</f>
        <v xml:space="preserve"> </v>
      </c>
      <c r="K17" s="18" t="str">
        <f>IF(ISBLANK(A17)=FALSE,IF(A17&gt;Samenvatting!#REF!,"* Fout, datum na einddatum","1")," ")</f>
        <v xml:space="preserve"> </v>
      </c>
    </row>
    <row r="18" spans="1:16" ht="16" thickBot="1" x14ac:dyDescent="0.25">
      <c r="A18" s="84"/>
      <c r="B18" s="77"/>
      <c r="C18" s="77"/>
      <c r="D18" s="85"/>
      <c r="E18" s="12">
        <f t="shared" si="2"/>
        <v>0</v>
      </c>
      <c r="H18" t="str">
        <f t="shared" si="0"/>
        <v xml:space="preserve"> </v>
      </c>
      <c r="I18" s="18">
        <f t="shared" si="1"/>
        <v>0</v>
      </c>
      <c r="J18" s="18" t="str">
        <f>IF(ISBLANK(A18)=FALSE,IF(A18&lt;Samenvatting!#REF!,"* Fout, datum voor afgiftedatum","1")," ")</f>
        <v xml:space="preserve"> </v>
      </c>
      <c r="K18" s="18" t="str">
        <f>IF(ISBLANK(A18)=FALSE,IF(A18&gt;Samenvatting!#REF!,"* Fout, datum na einddatum","1")," ")</f>
        <v xml:space="preserve"> </v>
      </c>
    </row>
    <row r="19" spans="1:16" ht="16" thickBot="1" x14ac:dyDescent="0.25">
      <c r="A19" s="84"/>
      <c r="B19" s="77"/>
      <c r="C19" s="77"/>
      <c r="D19" s="85"/>
      <c r="E19" s="12">
        <f t="shared" si="2"/>
        <v>0</v>
      </c>
      <c r="H19" t="str">
        <f t="shared" si="0"/>
        <v xml:space="preserve"> </v>
      </c>
      <c r="I19" s="18">
        <f t="shared" si="1"/>
        <v>0</v>
      </c>
      <c r="J19" s="18" t="str">
        <f>IF(ISBLANK(A19)=FALSE,IF(A19&lt;Samenvatting!#REF!,"* Fout, datum voor afgiftedatum","1")," ")</f>
        <v xml:space="preserve"> </v>
      </c>
      <c r="K19" s="18" t="str">
        <f>IF(ISBLANK(A19)=FALSE,IF(A19&gt;Samenvatting!#REF!,"* Fout, datum na einddatum","1")," ")</f>
        <v xml:space="preserve"> </v>
      </c>
    </row>
    <row r="20" spans="1:16" ht="16" thickBot="1" x14ac:dyDescent="0.25">
      <c r="A20" s="84"/>
      <c r="B20" s="77"/>
      <c r="C20" s="77"/>
      <c r="D20" s="85"/>
      <c r="E20" s="12">
        <f t="shared" si="2"/>
        <v>0</v>
      </c>
      <c r="H20" t="str">
        <f t="shared" si="0"/>
        <v xml:space="preserve"> </v>
      </c>
      <c r="I20" s="18">
        <f t="shared" si="1"/>
        <v>0</v>
      </c>
      <c r="J20" s="18" t="str">
        <f>IF(ISBLANK(A20)=FALSE,IF(A20&lt;Samenvatting!#REF!,"* Fout, datum voor afgiftedatum","1")," ")</f>
        <v xml:space="preserve"> </v>
      </c>
      <c r="K20" s="18" t="str">
        <f>IF(ISBLANK(A20)=FALSE,IF(A20&gt;Samenvatting!#REF!,"* Fout, datum na einddatum","1")," ")</f>
        <v xml:space="preserve"> </v>
      </c>
    </row>
    <row r="21" spans="1:16" ht="16" thickBot="1" x14ac:dyDescent="0.25">
      <c r="A21" s="84"/>
      <c r="B21" s="77"/>
      <c r="C21" s="77"/>
      <c r="D21" s="85"/>
      <c r="E21" s="12">
        <f t="shared" si="2"/>
        <v>0</v>
      </c>
      <c r="H21" t="str">
        <f t="shared" si="0"/>
        <v xml:space="preserve"> </v>
      </c>
      <c r="I21" s="18">
        <f t="shared" si="1"/>
        <v>0</v>
      </c>
      <c r="J21" s="18" t="str">
        <f>IF(ISBLANK(A21)=FALSE,IF(A21&lt;Samenvatting!#REF!,"* Fout, datum voor afgiftedatum","1")," ")</f>
        <v xml:space="preserve"> </v>
      </c>
      <c r="K21" s="18" t="str">
        <f>IF(ISBLANK(A21)=FALSE,IF(A21&gt;Samenvatting!#REF!,"* Fout, datum na einddatum","1")," ")</f>
        <v xml:space="preserve"> </v>
      </c>
    </row>
    <row r="22" spans="1:16" ht="16" thickBot="1" x14ac:dyDescent="0.25">
      <c r="A22" s="84"/>
      <c r="B22" s="77"/>
      <c r="C22" s="77"/>
      <c r="D22" s="85"/>
      <c r="E22" s="12">
        <f t="shared" si="2"/>
        <v>0</v>
      </c>
      <c r="H22" t="str">
        <f t="shared" si="0"/>
        <v xml:space="preserve"> </v>
      </c>
      <c r="I22" s="18">
        <f t="shared" si="1"/>
        <v>0</v>
      </c>
      <c r="J22" s="18" t="str">
        <f>IF(ISBLANK(A22)=FALSE,IF(A22&lt;Samenvatting!#REF!,"* Fout, datum voor afgiftedatum","1")," ")</f>
        <v xml:space="preserve"> </v>
      </c>
      <c r="K22" s="18" t="str">
        <f>IF(ISBLANK(A22)=FALSE,IF(A22&gt;Samenvatting!#REF!,"* Fout, datum na einddatum","1")," ")</f>
        <v xml:space="preserve"> </v>
      </c>
    </row>
    <row r="23" spans="1:16" ht="16" thickBot="1" x14ac:dyDescent="0.25">
      <c r="A23" s="84"/>
      <c r="B23" s="77"/>
      <c r="C23" s="77"/>
      <c r="D23" s="85"/>
      <c r="E23" s="12">
        <f t="shared" si="2"/>
        <v>0</v>
      </c>
      <c r="H23" t="str">
        <f t="shared" si="0"/>
        <v xml:space="preserve"> </v>
      </c>
      <c r="I23" s="18">
        <f t="shared" si="1"/>
        <v>0</v>
      </c>
      <c r="J23" s="18" t="str">
        <f>IF(ISBLANK(A23)=FALSE,IF(A23&lt;Samenvatting!#REF!,"* Fout, datum voor afgiftedatum","1")," ")</f>
        <v xml:space="preserve"> </v>
      </c>
      <c r="K23" s="18" t="str">
        <f>IF(ISBLANK(A23)=FALSE,IF(A23&gt;Samenvatting!#REF!,"* Fout, datum na einddatum","1")," ")</f>
        <v xml:space="preserve"> </v>
      </c>
    </row>
    <row r="24" spans="1:16" ht="16" thickBot="1" x14ac:dyDescent="0.25">
      <c r="A24" s="84"/>
      <c r="B24" s="77"/>
      <c r="C24" s="77"/>
      <c r="D24" s="85"/>
      <c r="E24" s="12">
        <f t="shared" si="2"/>
        <v>0</v>
      </c>
      <c r="H24" t="str">
        <f t="shared" si="0"/>
        <v xml:space="preserve"> </v>
      </c>
      <c r="I24" s="18">
        <f t="shared" si="1"/>
        <v>0</v>
      </c>
      <c r="J24" s="18" t="str">
        <f>IF(ISBLANK(A24)=FALSE,IF(A24&lt;Samenvatting!#REF!,"* Fout, datum voor afgiftedatum","1")," ")</f>
        <v xml:space="preserve"> </v>
      </c>
      <c r="K24" s="18" t="str">
        <f>IF(ISBLANK(A24)=FALSE,IF(A24&gt;Samenvatting!#REF!,"* Fout, datum na einddatum","1")," ")</f>
        <v xml:space="preserve"> </v>
      </c>
    </row>
    <row r="25" spans="1:16" ht="16" thickBot="1" x14ac:dyDescent="0.25">
      <c r="A25" s="4" t="s">
        <v>131</v>
      </c>
      <c r="E25" s="32">
        <f>SUM(E6:E24)</f>
        <v>0</v>
      </c>
    </row>
    <row r="26" spans="1:16" ht="16" thickTop="1" x14ac:dyDescent="0.2"/>
    <row r="27" spans="1:16" ht="16" x14ac:dyDescent="0.2">
      <c r="A27" s="8" t="s">
        <v>77</v>
      </c>
      <c r="B27" s="8"/>
      <c r="I27"/>
      <c r="L27" s="18"/>
    </row>
    <row r="28" spans="1:16" x14ac:dyDescent="0.2">
      <c r="A28" t="s">
        <v>168</v>
      </c>
      <c r="I28"/>
      <c r="L28" s="18"/>
    </row>
    <row r="29" spans="1:16" ht="16" thickBot="1" x14ac:dyDescent="0.25">
      <c r="A29" s="15" t="s">
        <v>184</v>
      </c>
      <c r="B29" s="96" t="s">
        <v>187</v>
      </c>
      <c r="C29" s="15" t="s">
        <v>134</v>
      </c>
      <c r="D29" s="15" t="s">
        <v>44</v>
      </c>
      <c r="E29" s="15" t="s">
        <v>104</v>
      </c>
      <c r="F29" s="16" t="s">
        <v>7</v>
      </c>
      <c r="I29"/>
      <c r="L29" s="18"/>
    </row>
    <row r="30" spans="1:16" ht="15.75" customHeight="1" thickBot="1" x14ac:dyDescent="0.25">
      <c r="A30" s="84"/>
      <c r="B30" s="84"/>
      <c r="C30" s="83"/>
      <c r="D30" s="104"/>
      <c r="E30" s="83"/>
      <c r="F30" s="101">
        <f>E30</f>
        <v>0</v>
      </c>
      <c r="I30" t="str">
        <f t="shared" ref="I30:I48" si="3">IF(ISBLANK(A30)=FALSE,IF(J30=0,"* datum niet tussen afgifte- en einddatum","")," ")</f>
        <v xml:space="preserve"> </v>
      </c>
      <c r="J30" s="18">
        <f>IF(ISERROR(K30+L30&lt;=1),0,(K30+L30))</f>
        <v>0</v>
      </c>
      <c r="K30" s="18" t="str">
        <f>IF(ISBLANK(A30)=FALSE,IF(A30&lt;Samenvatting!#REF!,"* Fout, datum voor afgiftedatum","1")," ")</f>
        <v xml:space="preserve"> </v>
      </c>
      <c r="L30" s="18" t="str">
        <f>IF(ISBLANK(A30)=FALSE,IF(A30&gt;Samenvatting!#REF!,"* Fout, datum na einddatum","1")," ")</f>
        <v xml:space="preserve"> </v>
      </c>
      <c r="M30" s="60"/>
      <c r="P30" s="93"/>
    </row>
    <row r="31" spans="1:16" ht="16" thickBot="1" x14ac:dyDescent="0.25">
      <c r="A31" s="84"/>
      <c r="B31" s="84"/>
      <c r="C31" s="83"/>
      <c r="D31" s="104"/>
      <c r="E31" s="83"/>
      <c r="F31" s="101">
        <f t="shared" ref="F31:F48" si="4">$E31</f>
        <v>0</v>
      </c>
      <c r="I31" t="str">
        <f t="shared" si="3"/>
        <v xml:space="preserve"> </v>
      </c>
      <c r="J31" s="18">
        <f t="shared" ref="J31:J48" si="5">IF(ISERROR(K31+L31&lt;=1),0,(K31+L31))</f>
        <v>0</v>
      </c>
      <c r="L31" s="18"/>
      <c r="M31" s="60"/>
    </row>
    <row r="32" spans="1:16" ht="16" thickBot="1" x14ac:dyDescent="0.25">
      <c r="A32" s="84"/>
      <c r="B32" s="84"/>
      <c r="C32" s="83"/>
      <c r="D32" s="104"/>
      <c r="E32" s="83"/>
      <c r="F32" s="101">
        <f t="shared" si="4"/>
        <v>0</v>
      </c>
      <c r="I32" t="str">
        <f t="shared" si="3"/>
        <v xml:space="preserve"> </v>
      </c>
      <c r="J32" s="18">
        <f t="shared" si="5"/>
        <v>0</v>
      </c>
      <c r="L32" s="18" t="str">
        <f>IF(ISBLANK(A32)=FALSE,IF(A32&gt;Samenvatting!#REF!,"* Fout, datum na einddatum","1")," ")</f>
        <v xml:space="preserve"> </v>
      </c>
      <c r="M32" s="60"/>
    </row>
    <row r="33" spans="1:13" ht="16" thickBot="1" x14ac:dyDescent="0.25">
      <c r="A33" s="84"/>
      <c r="B33" s="84"/>
      <c r="C33" s="83"/>
      <c r="D33" s="104"/>
      <c r="E33" s="83"/>
      <c r="F33" s="101">
        <f t="shared" si="4"/>
        <v>0</v>
      </c>
      <c r="I33" t="str">
        <f t="shared" si="3"/>
        <v xml:space="preserve"> </v>
      </c>
      <c r="J33" s="18">
        <f t="shared" si="5"/>
        <v>0</v>
      </c>
      <c r="L33" s="18" t="str">
        <f>IF(ISBLANK(A33)=FALSE,IF(A33&gt;Samenvatting!#REF!,"* Fout, datum na einddatum","1")," ")</f>
        <v xml:space="preserve"> </v>
      </c>
      <c r="M33" s="60"/>
    </row>
    <row r="34" spans="1:13" ht="16" thickBot="1" x14ac:dyDescent="0.25">
      <c r="A34" s="84"/>
      <c r="B34" s="84"/>
      <c r="C34" s="83"/>
      <c r="D34" s="104"/>
      <c r="E34" s="83"/>
      <c r="F34" s="101">
        <f t="shared" si="4"/>
        <v>0</v>
      </c>
      <c r="I34" t="str">
        <f t="shared" si="3"/>
        <v xml:space="preserve"> </v>
      </c>
      <c r="J34" s="18">
        <f t="shared" si="5"/>
        <v>0</v>
      </c>
      <c r="L34" s="18" t="str">
        <f>IF(ISBLANK(A34)=FALSE,IF(A34&gt;Samenvatting!#REF!,"* Fout, datum na einddatum","1")," ")</f>
        <v xml:space="preserve"> </v>
      </c>
      <c r="M34" s="60"/>
    </row>
    <row r="35" spans="1:13" ht="16" thickBot="1" x14ac:dyDescent="0.25">
      <c r="A35" s="84"/>
      <c r="B35" s="84"/>
      <c r="C35" s="83"/>
      <c r="D35" s="104"/>
      <c r="E35" s="83"/>
      <c r="F35" s="101">
        <f t="shared" si="4"/>
        <v>0</v>
      </c>
      <c r="I35" t="str">
        <f t="shared" si="3"/>
        <v xml:space="preserve"> </v>
      </c>
      <c r="J35" s="18">
        <f t="shared" si="5"/>
        <v>0</v>
      </c>
      <c r="L35" s="18" t="str">
        <f>IF(ISBLANK(A35)=FALSE,IF(A35&gt;Samenvatting!#REF!,"* Fout, datum na einddatum","1")," ")</f>
        <v xml:space="preserve"> </v>
      </c>
      <c r="M35" s="60"/>
    </row>
    <row r="36" spans="1:13" ht="16" thickBot="1" x14ac:dyDescent="0.25">
      <c r="A36" s="84"/>
      <c r="B36" s="84"/>
      <c r="C36" s="83"/>
      <c r="D36" s="104"/>
      <c r="E36" s="83"/>
      <c r="F36" s="101">
        <f t="shared" si="4"/>
        <v>0</v>
      </c>
      <c r="I36" t="str">
        <f t="shared" si="3"/>
        <v xml:space="preserve"> </v>
      </c>
      <c r="J36" s="18">
        <f t="shared" si="5"/>
        <v>0</v>
      </c>
      <c r="L36" s="18" t="str">
        <f>IF(ISBLANK(A36)=FALSE,IF(A36&gt;Samenvatting!#REF!,"* Fout, datum na einddatum","1")," ")</f>
        <v xml:space="preserve"> </v>
      </c>
      <c r="M36" s="60"/>
    </row>
    <row r="37" spans="1:13" ht="16" thickBot="1" x14ac:dyDescent="0.25">
      <c r="A37" s="84"/>
      <c r="B37" s="84"/>
      <c r="C37" s="83"/>
      <c r="D37" s="104"/>
      <c r="E37" s="83"/>
      <c r="F37" s="101">
        <f t="shared" si="4"/>
        <v>0</v>
      </c>
      <c r="I37" t="str">
        <f t="shared" si="3"/>
        <v xml:space="preserve"> </v>
      </c>
      <c r="J37" s="18">
        <f t="shared" si="5"/>
        <v>0</v>
      </c>
      <c r="L37" s="18" t="str">
        <f>IF(ISBLANK(A37)=FALSE,IF(A37&gt;Samenvatting!#REF!,"* Fout, datum na einddatum","1")," ")</f>
        <v xml:space="preserve"> </v>
      </c>
      <c r="M37" s="60"/>
    </row>
    <row r="38" spans="1:13" ht="16" thickBot="1" x14ac:dyDescent="0.25">
      <c r="A38" s="84"/>
      <c r="B38" s="84"/>
      <c r="C38" s="83"/>
      <c r="D38" s="104"/>
      <c r="E38" s="83"/>
      <c r="F38" s="101">
        <f t="shared" si="4"/>
        <v>0</v>
      </c>
      <c r="I38" t="str">
        <f t="shared" si="3"/>
        <v xml:space="preserve"> </v>
      </c>
      <c r="J38" s="18">
        <f t="shared" si="5"/>
        <v>0</v>
      </c>
      <c r="L38" s="18" t="str">
        <f>IF(ISBLANK(A38)=FALSE,IF(A38&gt;Samenvatting!#REF!,"* Fout, datum na einddatum","1")," ")</f>
        <v xml:space="preserve"> </v>
      </c>
      <c r="M38" s="60"/>
    </row>
    <row r="39" spans="1:13" ht="16" thickBot="1" x14ac:dyDescent="0.25">
      <c r="A39" s="84"/>
      <c r="B39" s="84"/>
      <c r="C39" s="83"/>
      <c r="D39" s="104"/>
      <c r="E39" s="83"/>
      <c r="F39" s="101">
        <f t="shared" si="4"/>
        <v>0</v>
      </c>
      <c r="I39" t="str">
        <f t="shared" si="3"/>
        <v xml:space="preserve"> </v>
      </c>
      <c r="J39" s="18">
        <f t="shared" si="5"/>
        <v>0</v>
      </c>
      <c r="L39" s="18" t="str">
        <f>IF(ISBLANK(A39)=FALSE,IF(A39&gt;Samenvatting!#REF!,"* Fout, datum na einddatum","1")," ")</f>
        <v xml:space="preserve"> </v>
      </c>
      <c r="M39" s="60"/>
    </row>
    <row r="40" spans="1:13" ht="16" thickBot="1" x14ac:dyDescent="0.25">
      <c r="A40" s="84"/>
      <c r="B40" s="84"/>
      <c r="C40" s="83"/>
      <c r="D40" s="104"/>
      <c r="E40" s="83"/>
      <c r="F40" s="101">
        <f t="shared" si="4"/>
        <v>0</v>
      </c>
      <c r="I40" t="str">
        <f t="shared" si="3"/>
        <v xml:space="preserve"> </v>
      </c>
      <c r="J40" s="18">
        <f t="shared" si="5"/>
        <v>0</v>
      </c>
      <c r="L40" s="18" t="str">
        <f>IF(ISBLANK(A40)=FALSE,IF(A40&gt;Samenvatting!#REF!,"* Fout, datum na einddatum","1")," ")</f>
        <v xml:space="preserve"> </v>
      </c>
      <c r="M40" s="60"/>
    </row>
    <row r="41" spans="1:13" ht="16" thickBot="1" x14ac:dyDescent="0.25">
      <c r="A41" s="84"/>
      <c r="B41" s="84"/>
      <c r="C41" s="83"/>
      <c r="D41" s="104"/>
      <c r="E41" s="83"/>
      <c r="F41" s="101">
        <f t="shared" si="4"/>
        <v>0</v>
      </c>
      <c r="I41" t="str">
        <f t="shared" si="3"/>
        <v xml:space="preserve"> </v>
      </c>
      <c r="J41" s="18">
        <f t="shared" si="5"/>
        <v>0</v>
      </c>
      <c r="L41" s="18" t="str">
        <f>IF(ISBLANK(A41)=FALSE,IF(A41&gt;Samenvatting!#REF!,"* Fout, datum na einddatum","1")," ")</f>
        <v xml:space="preserve"> </v>
      </c>
      <c r="M41" s="60"/>
    </row>
    <row r="42" spans="1:13" ht="16" thickBot="1" x14ac:dyDescent="0.25">
      <c r="A42" s="84"/>
      <c r="B42" s="84"/>
      <c r="C42" s="83"/>
      <c r="D42" s="104"/>
      <c r="E42" s="83"/>
      <c r="F42" s="101">
        <f t="shared" si="4"/>
        <v>0</v>
      </c>
      <c r="I42" t="str">
        <f t="shared" si="3"/>
        <v xml:space="preserve"> </v>
      </c>
      <c r="J42" s="18">
        <f t="shared" si="5"/>
        <v>0</v>
      </c>
      <c r="L42" s="18" t="str">
        <f>IF(ISBLANK(A42)=FALSE,IF(A42&gt;Samenvatting!#REF!,"* Fout, datum na einddatum","1")," ")</f>
        <v xml:space="preserve"> </v>
      </c>
      <c r="M42" s="60"/>
    </row>
    <row r="43" spans="1:13" ht="16" thickBot="1" x14ac:dyDescent="0.25">
      <c r="A43" s="84"/>
      <c r="B43" s="84"/>
      <c r="C43" s="83"/>
      <c r="D43" s="104"/>
      <c r="E43" s="83"/>
      <c r="F43" s="101">
        <f t="shared" si="4"/>
        <v>0</v>
      </c>
      <c r="I43" t="str">
        <f t="shared" si="3"/>
        <v xml:space="preserve"> </v>
      </c>
      <c r="J43" s="18">
        <f t="shared" si="5"/>
        <v>0</v>
      </c>
      <c r="L43" s="18" t="str">
        <f>IF(ISBLANK(A43)=FALSE,IF(A43&gt;Samenvatting!#REF!,"* Fout, datum na einddatum","1")," ")</f>
        <v xml:space="preserve"> </v>
      </c>
      <c r="M43" s="60"/>
    </row>
    <row r="44" spans="1:13" ht="16" thickBot="1" x14ac:dyDescent="0.25">
      <c r="A44" s="84"/>
      <c r="B44" s="84"/>
      <c r="C44" s="83"/>
      <c r="D44" s="104"/>
      <c r="E44" s="83"/>
      <c r="F44" s="101">
        <f t="shared" si="4"/>
        <v>0</v>
      </c>
      <c r="I44" t="str">
        <f t="shared" si="3"/>
        <v xml:space="preserve"> </v>
      </c>
      <c r="J44" s="18">
        <f t="shared" si="5"/>
        <v>0</v>
      </c>
      <c r="L44" s="18" t="str">
        <f>IF(ISBLANK(A44)=FALSE,IF(A44&gt;Samenvatting!#REF!,"* Fout, datum na einddatum","1")," ")</f>
        <v xml:space="preserve"> </v>
      </c>
      <c r="M44" s="60"/>
    </row>
    <row r="45" spans="1:13" ht="16" thickBot="1" x14ac:dyDescent="0.25">
      <c r="A45" s="84"/>
      <c r="B45" s="84"/>
      <c r="C45" s="83"/>
      <c r="D45" s="104"/>
      <c r="E45" s="83"/>
      <c r="F45" s="101">
        <f t="shared" si="4"/>
        <v>0</v>
      </c>
      <c r="I45" t="str">
        <f t="shared" si="3"/>
        <v xml:space="preserve"> </v>
      </c>
      <c r="J45" s="18">
        <f t="shared" si="5"/>
        <v>0</v>
      </c>
      <c r="L45" s="18" t="str">
        <f>IF(ISBLANK(A45)=FALSE,IF(A45&gt;Samenvatting!#REF!,"* Fout, datum na einddatum","1")," ")</f>
        <v xml:space="preserve"> </v>
      </c>
      <c r="M45" s="60"/>
    </row>
    <row r="46" spans="1:13" ht="16" thickBot="1" x14ac:dyDescent="0.25">
      <c r="A46" s="84"/>
      <c r="B46" s="84"/>
      <c r="C46" s="83"/>
      <c r="D46" s="104"/>
      <c r="E46" s="83"/>
      <c r="F46" s="101">
        <f t="shared" si="4"/>
        <v>0</v>
      </c>
      <c r="I46" t="str">
        <f t="shared" si="3"/>
        <v xml:space="preserve"> </v>
      </c>
      <c r="J46" s="18">
        <f t="shared" si="5"/>
        <v>0</v>
      </c>
      <c r="L46" s="18" t="str">
        <f>IF(ISBLANK(A46)=FALSE,IF(A46&gt;Samenvatting!#REF!,"* Fout, datum na einddatum","1")," ")</f>
        <v xml:space="preserve"> </v>
      </c>
      <c r="M46" s="60"/>
    </row>
    <row r="47" spans="1:13" ht="16" thickBot="1" x14ac:dyDescent="0.25">
      <c r="A47" s="84"/>
      <c r="B47" s="84"/>
      <c r="C47" s="83"/>
      <c r="D47" s="104"/>
      <c r="E47" s="83"/>
      <c r="F47" s="101">
        <f t="shared" si="4"/>
        <v>0</v>
      </c>
      <c r="I47" t="str">
        <f t="shared" si="3"/>
        <v xml:space="preserve"> </v>
      </c>
      <c r="J47" s="18">
        <f>IF(ISERROR(K47+L47&lt;=1),0,(K47+L47))</f>
        <v>0</v>
      </c>
      <c r="L47" s="18" t="str">
        <f>IF(ISBLANK(A47)=FALSE,IF(A47&gt;Samenvatting!#REF!,"* Fout, datum na einddatum","1")," ")</f>
        <v xml:space="preserve"> </v>
      </c>
      <c r="M47" s="60"/>
    </row>
    <row r="48" spans="1:13" ht="16" thickBot="1" x14ac:dyDescent="0.25">
      <c r="A48" s="84"/>
      <c r="B48" s="84"/>
      <c r="C48" s="83"/>
      <c r="D48" s="104"/>
      <c r="E48" s="83"/>
      <c r="F48" s="101">
        <f t="shared" si="4"/>
        <v>0</v>
      </c>
      <c r="I48" t="str">
        <f t="shared" si="3"/>
        <v xml:space="preserve"> </v>
      </c>
      <c r="J48" s="18">
        <f t="shared" si="5"/>
        <v>0</v>
      </c>
      <c r="L48" s="18" t="str">
        <f>IF(ISBLANK(A48)=FALSE,IF(A48&gt;Samenvatting!#REF!,"* Fout, datum na einddatum","1")," ")</f>
        <v xml:space="preserve"> </v>
      </c>
      <c r="M48" s="60"/>
    </row>
    <row r="49" spans="1:12" ht="16" thickBot="1" x14ac:dyDescent="0.25">
      <c r="A49" s="4" t="s">
        <v>131</v>
      </c>
      <c r="B49" s="4"/>
      <c r="F49" s="102">
        <f>SUM(F30:F48)</f>
        <v>0</v>
      </c>
      <c r="I49"/>
      <c r="L49" s="18"/>
    </row>
    <row r="50" spans="1:12" ht="16" thickTop="1" x14ac:dyDescent="0.2">
      <c r="I50"/>
      <c r="L50" s="18"/>
    </row>
  </sheetData>
  <sheetProtection algorithmName="SHA-512" hashValue="b0+a3ANzYVTavmorGq4ss1+IMS9399/TUUYhpwh/a8m5ztbWJULNuKPGxXHwOLg+ruTi/dbKFjiRvbiMndCtQA==" saltValue="HO1s54+KxXDf4l131CEmqA==" spinCount="100000" sheet="1" objects="1" scenarios="1"/>
  <dataValidations count="1">
    <dataValidation type="list" allowBlank="1" showInputMessage="1" showErrorMessage="1" prompt="Kies een dag deel" sqref="D6:D24" xr:uid="{49FB1332-E288-489E-8CA3-5F53FF312015}">
      <formula1>$I$3:$I$4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P55"/>
  <sheetViews>
    <sheetView topLeftCell="A34" workbookViewId="0"/>
  </sheetViews>
  <sheetFormatPr baseColWidth="10" defaultColWidth="8.83203125" defaultRowHeight="15" x14ac:dyDescent="0.2"/>
  <cols>
    <col min="1" max="1" width="47.5" customWidth="1"/>
    <col min="2" max="2" width="11.6640625" bestFit="1" customWidth="1"/>
    <col min="3" max="3" width="11" style="2" bestFit="1" customWidth="1"/>
    <col min="4" max="4" width="15.5" hidden="1" customWidth="1"/>
    <col min="5" max="5" width="24.5" bestFit="1" customWidth="1"/>
    <col min="6" max="6" width="21.6640625" bestFit="1" customWidth="1"/>
    <col min="7" max="7" width="16.33203125" bestFit="1" customWidth="1"/>
    <col min="8" max="9" width="9.5" customWidth="1"/>
    <col min="10" max="10" width="9.1640625" style="18" hidden="1" customWidth="1"/>
    <col min="11" max="11" width="16.5" style="18" hidden="1" customWidth="1"/>
    <col min="12" max="12" width="9.1640625" style="18" hidden="1" customWidth="1"/>
    <col min="13" max="13" width="14" style="18" hidden="1" customWidth="1"/>
    <col min="14" max="14" width="9.1640625" style="18" hidden="1" customWidth="1"/>
    <col min="15" max="15" width="9.83203125" hidden="1" customWidth="1"/>
    <col min="16" max="16" width="128.5" hidden="1" customWidth="1"/>
    <col min="17" max="17" width="0" hidden="1" customWidth="1"/>
  </cols>
  <sheetData>
    <row r="1" spans="1:14" s="65" customFormat="1" ht="26" x14ac:dyDescent="0.3">
      <c r="A1" s="64" t="s">
        <v>135</v>
      </c>
      <c r="B1" s="64"/>
      <c r="C1" s="68"/>
      <c r="D1" s="67" t="s">
        <v>49</v>
      </c>
      <c r="J1" s="66" t="s">
        <v>49</v>
      </c>
      <c r="K1" s="66" t="s">
        <v>49</v>
      </c>
      <c r="L1" s="66" t="s">
        <v>49</v>
      </c>
      <c r="M1" s="66" t="s">
        <v>49</v>
      </c>
      <c r="N1" s="66" t="s">
        <v>49</v>
      </c>
    </row>
    <row r="2" spans="1:14" x14ac:dyDescent="0.2">
      <c r="J2" s="66"/>
      <c r="K2" s="66"/>
      <c r="L2" s="66"/>
      <c r="M2" s="66"/>
      <c r="N2" s="66"/>
    </row>
    <row r="3" spans="1:14" ht="16" x14ac:dyDescent="0.2">
      <c r="A3" s="8" t="s">
        <v>78</v>
      </c>
      <c r="B3" s="8"/>
      <c r="K3" s="18" t="s">
        <v>123</v>
      </c>
      <c r="L3" s="18">
        <v>10</v>
      </c>
      <c r="M3" s="18" t="s">
        <v>189</v>
      </c>
      <c r="N3" s="18">
        <v>10</v>
      </c>
    </row>
    <row r="4" spans="1:14" ht="16" x14ac:dyDescent="0.2">
      <c r="A4" s="69" t="s">
        <v>169</v>
      </c>
      <c r="B4" s="69"/>
      <c r="K4" s="18" t="s">
        <v>106</v>
      </c>
      <c r="L4" s="18">
        <v>6</v>
      </c>
      <c r="M4" s="18" t="s">
        <v>110</v>
      </c>
      <c r="N4" s="18">
        <v>6</v>
      </c>
    </row>
    <row r="5" spans="1:14" ht="16" thickBot="1" x14ac:dyDescent="0.25">
      <c r="A5" s="3" t="s">
        <v>105</v>
      </c>
      <c r="B5" s="47" t="s">
        <v>141</v>
      </c>
      <c r="C5" s="17" t="s">
        <v>140</v>
      </c>
      <c r="D5" s="17"/>
      <c r="E5" s="47" t="s">
        <v>188</v>
      </c>
      <c r="F5" s="17" t="s">
        <v>142</v>
      </c>
      <c r="G5" s="17" t="s">
        <v>7</v>
      </c>
      <c r="K5" s="18" t="s">
        <v>107</v>
      </c>
      <c r="L5" s="18">
        <v>6</v>
      </c>
      <c r="M5" s="18" t="s">
        <v>107</v>
      </c>
      <c r="N5" s="18">
        <v>6</v>
      </c>
    </row>
    <row r="6" spans="1:14" ht="16" thickBot="1" x14ac:dyDescent="0.25">
      <c r="A6" s="77"/>
      <c r="B6" s="84"/>
      <c r="C6" s="84"/>
      <c r="D6" s="86"/>
      <c r="E6" s="89"/>
      <c r="F6" s="85"/>
      <c r="G6" s="19">
        <f>J9</f>
        <v>0</v>
      </c>
      <c r="K6" s="18" t="s">
        <v>108</v>
      </c>
      <c r="L6" s="18">
        <v>6</v>
      </c>
      <c r="M6" s="18" t="s">
        <v>108</v>
      </c>
      <c r="N6" s="18">
        <v>6</v>
      </c>
    </row>
    <row r="7" spans="1:14" ht="16" thickBot="1" x14ac:dyDescent="0.25">
      <c r="A7" s="77"/>
      <c r="B7" s="84"/>
      <c r="C7" s="84"/>
      <c r="D7" s="86"/>
      <c r="E7" s="89"/>
      <c r="F7" s="85"/>
      <c r="G7" s="19">
        <f t="shared" ref="G7:G11" si="0">J10</f>
        <v>0</v>
      </c>
      <c r="K7" s="18" t="s">
        <v>99</v>
      </c>
      <c r="M7" s="18" t="s">
        <v>99</v>
      </c>
    </row>
    <row r="8" spans="1:14" ht="16" thickBot="1" x14ac:dyDescent="0.25">
      <c r="A8" s="77"/>
      <c r="B8" s="84"/>
      <c r="C8" s="84"/>
      <c r="D8" s="86"/>
      <c r="E8" s="89"/>
      <c r="F8" s="85"/>
      <c r="G8" s="19">
        <f t="shared" si="0"/>
        <v>0</v>
      </c>
      <c r="K8" s="18" t="s">
        <v>100</v>
      </c>
      <c r="M8" s="18" t="s">
        <v>100</v>
      </c>
    </row>
    <row r="9" spans="1:14" ht="16" thickBot="1" x14ac:dyDescent="0.25">
      <c r="A9" s="77"/>
      <c r="B9" s="84"/>
      <c r="C9" s="84"/>
      <c r="D9" s="86"/>
      <c r="E9" s="89"/>
      <c r="F9" s="85"/>
      <c r="G9" s="19">
        <f t="shared" si="0"/>
        <v>0</v>
      </c>
      <c r="J9" s="18">
        <f>+K9*L9</f>
        <v>0</v>
      </c>
      <c r="K9" s="18">
        <f t="shared" ref="K9:K14" si="1">IF(F6=$K$3,$L$3,IF(F6=$K$4,$L$4,IF(F6=$K$5,$L$5,IF(F6=$K$6,$L$6,0))))</f>
        <v>0</v>
      </c>
      <c r="L9" s="18">
        <f>E6</f>
        <v>0</v>
      </c>
    </row>
    <row r="10" spans="1:14" ht="16" thickBot="1" x14ac:dyDescent="0.25">
      <c r="A10" s="77"/>
      <c r="B10" s="84"/>
      <c r="C10" s="84"/>
      <c r="D10" s="86"/>
      <c r="E10" s="89"/>
      <c r="F10" s="85"/>
      <c r="G10" s="19">
        <f t="shared" si="0"/>
        <v>0</v>
      </c>
      <c r="J10" s="18">
        <f t="shared" ref="J10:J14" si="2">+K10*L10</f>
        <v>0</v>
      </c>
      <c r="K10" s="18">
        <f t="shared" si="1"/>
        <v>0</v>
      </c>
      <c r="L10" s="18">
        <f t="shared" ref="L10:L14" si="3">E7</f>
        <v>0</v>
      </c>
      <c r="M10" s="18" t="str">
        <f>IF(ISBLANK(C7)=FALSE,IF(C7&gt;Samenvatting!#REF!,"* Fout, datum na einddatum","1")," ")</f>
        <v xml:space="preserve"> </v>
      </c>
    </row>
    <row r="11" spans="1:14" ht="16" thickBot="1" x14ac:dyDescent="0.25">
      <c r="A11" s="77"/>
      <c r="B11" s="84"/>
      <c r="C11" s="84"/>
      <c r="D11" s="86"/>
      <c r="E11" s="89"/>
      <c r="F11" s="85"/>
      <c r="G11" s="19">
        <f t="shared" si="0"/>
        <v>0</v>
      </c>
      <c r="J11" s="18">
        <f t="shared" si="2"/>
        <v>0</v>
      </c>
      <c r="K11" s="18">
        <f t="shared" si="1"/>
        <v>0</v>
      </c>
      <c r="L11" s="18">
        <f t="shared" si="3"/>
        <v>0</v>
      </c>
      <c r="M11" s="18" t="str">
        <f>IF(ISBLANK(C8)=FALSE,IF(C8&gt;Samenvatting!#REF!,"* Fout, datum na einddatum","1")," ")</f>
        <v xml:space="preserve"> </v>
      </c>
    </row>
    <row r="12" spans="1:14" ht="17" thickTop="1" thickBot="1" x14ac:dyDescent="0.25">
      <c r="A12" s="4" t="s">
        <v>131</v>
      </c>
      <c r="B12" s="4"/>
      <c r="G12" s="28">
        <f>SUM(G6:G11)</f>
        <v>0</v>
      </c>
      <c r="J12" s="18">
        <f t="shared" si="2"/>
        <v>0</v>
      </c>
      <c r="K12" s="18">
        <f t="shared" si="1"/>
        <v>0</v>
      </c>
      <c r="L12" s="18">
        <f t="shared" si="3"/>
        <v>0</v>
      </c>
      <c r="M12" s="18" t="str">
        <f>IF(ISBLANK(C9)=FALSE,IF(C9&gt;Samenvatting!#REF!,"* Fout, datum na einddatum","1")," ")</f>
        <v xml:space="preserve"> </v>
      </c>
    </row>
    <row r="13" spans="1:14" ht="16" thickTop="1" x14ac:dyDescent="0.2">
      <c r="J13" s="18">
        <f t="shared" si="2"/>
        <v>0</v>
      </c>
      <c r="K13" s="18">
        <f t="shared" si="1"/>
        <v>0</v>
      </c>
      <c r="L13" s="18">
        <f t="shared" si="3"/>
        <v>0</v>
      </c>
      <c r="M13" s="18" t="str">
        <f>IF(ISBLANK(C10)=FALSE,IF(C10&gt;Samenvatting!#REF!,"* Fout, datum na einddatum","1")," ")</f>
        <v xml:space="preserve"> </v>
      </c>
    </row>
    <row r="14" spans="1:14" ht="34.5" customHeight="1" x14ac:dyDescent="0.2">
      <c r="A14" s="121" t="s">
        <v>79</v>
      </c>
      <c r="B14" s="121"/>
      <c r="C14" s="121"/>
      <c r="D14" s="121"/>
      <c r="E14" s="121"/>
      <c r="F14" s="97"/>
      <c r="G14" s="97"/>
      <c r="J14" s="100">
        <f t="shared" si="2"/>
        <v>0</v>
      </c>
      <c r="K14" s="100">
        <f t="shared" si="1"/>
        <v>0</v>
      </c>
      <c r="L14" s="100">
        <f t="shared" si="3"/>
        <v>0</v>
      </c>
      <c r="M14" s="18" t="str">
        <f>IF(ISBLANK(C11)=FALSE,IF(C11&gt;Samenvatting!#REF!,"* Fout, datum na einddatum","1")," ")</f>
        <v xml:space="preserve"> </v>
      </c>
    </row>
    <row r="15" spans="1:14" ht="16" x14ac:dyDescent="0.2">
      <c r="A15" s="69" t="s">
        <v>175</v>
      </c>
      <c r="B15" s="69"/>
    </row>
    <row r="16" spans="1:14" ht="16" thickBot="1" x14ac:dyDescent="0.25">
      <c r="A16" s="3" t="s">
        <v>105</v>
      </c>
      <c r="B16" s="47" t="s">
        <v>141</v>
      </c>
      <c r="C16" s="17" t="s">
        <v>140</v>
      </c>
      <c r="D16" s="17"/>
      <c r="E16" s="47" t="s">
        <v>188</v>
      </c>
      <c r="F16" s="17" t="s">
        <v>142</v>
      </c>
      <c r="G16" s="17" t="s">
        <v>7</v>
      </c>
      <c r="J16"/>
    </row>
    <row r="17" spans="1:15" ht="16" thickBot="1" x14ac:dyDescent="0.25">
      <c r="A17" s="77"/>
      <c r="B17" s="94"/>
      <c r="C17" s="84"/>
      <c r="D17" s="87"/>
      <c r="E17" s="89"/>
      <c r="F17" s="85"/>
      <c r="G17" s="19">
        <f>J17</f>
        <v>0</v>
      </c>
      <c r="J17" s="18">
        <f>+K17*L17</f>
        <v>0</v>
      </c>
      <c r="K17" s="18">
        <f t="shared" ref="K17:K22" si="4">IF(F17=$M$3,$N$3,IF(F17=$M$4,$N$4,IF(F17=$M$5,$N$5,IF(F17=$M$6,$N$6,0))))</f>
        <v>0</v>
      </c>
      <c r="L17" s="18">
        <f t="shared" ref="L17:L22" si="5">E17</f>
        <v>0</v>
      </c>
    </row>
    <row r="18" spans="1:15" ht="16" thickBot="1" x14ac:dyDescent="0.25">
      <c r="A18" s="77"/>
      <c r="B18" s="77"/>
      <c r="C18" s="84"/>
      <c r="D18" s="87">
        <f>SUM(IF(F18=$K$3,$L$3)+IF(F18=$K$4,$L$4)+IF(F18=$K$5,$L$5)+IF(F18=$K$6,$L$6))</f>
        <v>0</v>
      </c>
      <c r="E18" s="89"/>
      <c r="F18" s="85"/>
      <c r="G18" s="19">
        <f t="shared" ref="G18:G22" si="6">J18</f>
        <v>0</v>
      </c>
      <c r="J18" s="18">
        <f t="shared" ref="J18:J22" si="7">+K18*L18</f>
        <v>0</v>
      </c>
      <c r="K18" s="18">
        <f t="shared" si="4"/>
        <v>0</v>
      </c>
      <c r="L18" s="18">
        <f t="shared" si="5"/>
        <v>0</v>
      </c>
    </row>
    <row r="19" spans="1:15" ht="16" thickBot="1" x14ac:dyDescent="0.25">
      <c r="A19" s="77"/>
      <c r="B19" s="77"/>
      <c r="C19" s="84"/>
      <c r="D19" s="87">
        <f>SUM(IF(F19=$K$3,$L$3)+IF(F19=$K$4,$L$4)+IF(F19=$K$5,$L$5)+IF(F19=$K$6,$L$6))</f>
        <v>0</v>
      </c>
      <c r="E19" s="89"/>
      <c r="F19" s="85"/>
      <c r="G19" s="19">
        <f t="shared" si="6"/>
        <v>0</v>
      </c>
      <c r="J19" s="18">
        <f t="shared" si="7"/>
        <v>0</v>
      </c>
      <c r="K19" s="18">
        <f t="shared" si="4"/>
        <v>0</v>
      </c>
      <c r="L19" s="18">
        <f t="shared" si="5"/>
        <v>0</v>
      </c>
    </row>
    <row r="20" spans="1:15" ht="16" thickBot="1" x14ac:dyDescent="0.25">
      <c r="A20" s="77"/>
      <c r="B20" s="77"/>
      <c r="C20" s="84"/>
      <c r="D20" s="87">
        <f>SUM(IF(F20=$K$3,$L$3)+IF(F20=$K$4,$L$4)+IF(F20=$K$5,$L$5)+IF(F20=$K$6,$L$6))</f>
        <v>0</v>
      </c>
      <c r="E20" s="89"/>
      <c r="F20" s="85"/>
      <c r="G20" s="19">
        <f t="shared" si="6"/>
        <v>0</v>
      </c>
      <c r="J20" s="18">
        <f t="shared" si="7"/>
        <v>0</v>
      </c>
      <c r="K20" s="18">
        <f t="shared" si="4"/>
        <v>0</v>
      </c>
      <c r="L20" s="18">
        <f t="shared" si="5"/>
        <v>0</v>
      </c>
    </row>
    <row r="21" spans="1:15" ht="16" thickBot="1" x14ac:dyDescent="0.25">
      <c r="A21" s="77"/>
      <c r="B21" s="77"/>
      <c r="C21" s="84"/>
      <c r="D21" s="87">
        <f>SUM(IF(F21=$K$3,$L$3)+IF(F21=$K$4,$L$4)+IF(F21=$K$5,$L$5)+IF(F21=$K$6,$L$6))</f>
        <v>0</v>
      </c>
      <c r="E21" s="89"/>
      <c r="F21" s="85"/>
      <c r="G21" s="19">
        <f t="shared" si="6"/>
        <v>0</v>
      </c>
      <c r="J21" s="18">
        <f t="shared" si="7"/>
        <v>0</v>
      </c>
      <c r="K21" s="18">
        <f t="shared" si="4"/>
        <v>0</v>
      </c>
      <c r="L21" s="18">
        <f t="shared" si="5"/>
        <v>0</v>
      </c>
    </row>
    <row r="22" spans="1:15" ht="16" thickBot="1" x14ac:dyDescent="0.25">
      <c r="A22" s="77"/>
      <c r="B22" s="77"/>
      <c r="C22" s="84"/>
      <c r="D22" s="87">
        <f>SUM(IF(F22=$K$3,$L$3)+IF(F22=$K$4,$L$4)+IF(F22=$K$5,$L$5)+IF(F22=$K$6,$L$6))</f>
        <v>0</v>
      </c>
      <c r="E22" s="89"/>
      <c r="F22" s="85"/>
      <c r="G22" s="19">
        <f t="shared" si="6"/>
        <v>0</v>
      </c>
      <c r="J22" s="18">
        <f t="shared" si="7"/>
        <v>0</v>
      </c>
      <c r="K22" s="18">
        <f t="shared" si="4"/>
        <v>0</v>
      </c>
      <c r="L22" s="18">
        <f t="shared" si="5"/>
        <v>0</v>
      </c>
    </row>
    <row r="23" spans="1:15" ht="17" thickTop="1" thickBot="1" x14ac:dyDescent="0.25">
      <c r="A23" s="4" t="s">
        <v>131</v>
      </c>
      <c r="B23" s="4"/>
      <c r="G23" s="28">
        <f>SUM(G17:G22)</f>
        <v>0</v>
      </c>
    </row>
    <row r="24" spans="1:15" ht="16" thickTop="1" x14ac:dyDescent="0.2">
      <c r="J24"/>
    </row>
    <row r="25" spans="1:15" ht="16" x14ac:dyDescent="0.2">
      <c r="A25" s="97" t="s">
        <v>137</v>
      </c>
      <c r="B25" s="97"/>
      <c r="C25" s="97"/>
      <c r="D25" s="97"/>
      <c r="E25" s="97"/>
      <c r="F25" s="97"/>
      <c r="G25" s="97"/>
      <c r="J25"/>
    </row>
    <row r="26" spans="1:15" ht="32" x14ac:dyDescent="0.2">
      <c r="A26" s="8"/>
      <c r="B26" s="8"/>
      <c r="F26" s="61" t="s">
        <v>170</v>
      </c>
      <c r="G26" s="98" t="s">
        <v>171</v>
      </c>
      <c r="H26" s="61"/>
      <c r="K26" s="18" t="s">
        <v>41</v>
      </c>
    </row>
    <row r="27" spans="1:15" s="38" customFormat="1" ht="30.75" customHeight="1" thickBot="1" x14ac:dyDescent="0.25">
      <c r="A27" s="46" t="s">
        <v>105</v>
      </c>
      <c r="B27" s="47" t="s">
        <v>141</v>
      </c>
      <c r="C27" s="47" t="s">
        <v>140</v>
      </c>
      <c r="D27" s="47"/>
      <c r="E27" s="47" t="s">
        <v>188</v>
      </c>
      <c r="F27" s="48" t="s">
        <v>124</v>
      </c>
      <c r="G27" s="70" t="s">
        <v>139</v>
      </c>
      <c r="H27" s="48" t="s">
        <v>136</v>
      </c>
      <c r="I27"/>
      <c r="J27" s="49"/>
      <c r="K27" s="49" t="s">
        <v>126</v>
      </c>
      <c r="L27" s="49"/>
      <c r="M27" s="49"/>
      <c r="N27" s="49"/>
    </row>
    <row r="28" spans="1:15" ht="15.75" customHeight="1" thickBot="1" x14ac:dyDescent="0.25">
      <c r="A28" s="77"/>
      <c r="B28" s="94"/>
      <c r="C28" s="84"/>
      <c r="D28" s="88">
        <v>40</v>
      </c>
      <c r="E28" s="89"/>
      <c r="F28" s="89"/>
      <c r="G28" s="89"/>
      <c r="H28" s="19">
        <f>J28</f>
        <v>0</v>
      </c>
      <c r="J28" s="18">
        <f>M28+N28</f>
        <v>0</v>
      </c>
      <c r="K28" s="18">
        <f t="shared" ref="K28:K33" si="8">SUM(G28*2)+4</f>
        <v>4</v>
      </c>
      <c r="L28" s="18">
        <f t="shared" ref="L28:L33" si="9">E28</f>
        <v>0</v>
      </c>
      <c r="M28" s="18">
        <f>SUM(L28*4)</f>
        <v>0</v>
      </c>
      <c r="N28" s="18">
        <f t="shared" ref="N28:N33" si="10">SUM(2*G28)</f>
        <v>0</v>
      </c>
      <c r="O28" s="93"/>
    </row>
    <row r="29" spans="1:15" ht="16" thickBot="1" x14ac:dyDescent="0.25">
      <c r="A29" s="77"/>
      <c r="B29" s="77"/>
      <c r="C29" s="84"/>
      <c r="D29" s="88">
        <v>40</v>
      </c>
      <c r="E29" s="89"/>
      <c r="F29" s="89"/>
      <c r="G29" s="89"/>
      <c r="H29" s="19">
        <f t="shared" ref="H29:H33" si="11">J29</f>
        <v>0</v>
      </c>
      <c r="J29" s="18">
        <f t="shared" ref="J29:J33" si="12">M29+N29</f>
        <v>0</v>
      </c>
      <c r="K29" s="18">
        <f t="shared" si="8"/>
        <v>4</v>
      </c>
      <c r="L29" s="18">
        <f t="shared" si="9"/>
        <v>0</v>
      </c>
      <c r="M29" s="18">
        <f t="shared" ref="M29:M33" si="13">SUM(L29*4)</f>
        <v>0</v>
      </c>
      <c r="N29" s="18">
        <f t="shared" si="10"/>
        <v>0</v>
      </c>
    </row>
    <row r="30" spans="1:15" ht="16" thickBot="1" x14ac:dyDescent="0.25">
      <c r="A30" s="77"/>
      <c r="B30" s="77"/>
      <c r="C30" s="84"/>
      <c r="D30" s="88">
        <v>40</v>
      </c>
      <c r="E30" s="89"/>
      <c r="F30" s="89"/>
      <c r="G30" s="89"/>
      <c r="H30" s="19">
        <f t="shared" si="11"/>
        <v>0</v>
      </c>
      <c r="J30" s="18">
        <f t="shared" si="12"/>
        <v>0</v>
      </c>
      <c r="K30" s="18">
        <f t="shared" si="8"/>
        <v>4</v>
      </c>
      <c r="L30" s="18">
        <f t="shared" si="9"/>
        <v>0</v>
      </c>
      <c r="M30" s="18">
        <f t="shared" si="13"/>
        <v>0</v>
      </c>
      <c r="N30" s="18">
        <f t="shared" si="10"/>
        <v>0</v>
      </c>
    </row>
    <row r="31" spans="1:15" ht="16" thickBot="1" x14ac:dyDescent="0.25">
      <c r="A31" s="77"/>
      <c r="B31" s="77"/>
      <c r="C31" s="84"/>
      <c r="D31" s="88">
        <v>40</v>
      </c>
      <c r="E31" s="89"/>
      <c r="F31" s="89"/>
      <c r="G31" s="89"/>
      <c r="H31" s="19">
        <f t="shared" si="11"/>
        <v>0</v>
      </c>
      <c r="J31" s="18">
        <f t="shared" si="12"/>
        <v>0</v>
      </c>
      <c r="K31" s="18">
        <f t="shared" si="8"/>
        <v>4</v>
      </c>
      <c r="L31" s="18">
        <f t="shared" si="9"/>
        <v>0</v>
      </c>
      <c r="M31" s="18">
        <f t="shared" si="13"/>
        <v>0</v>
      </c>
      <c r="N31" s="18">
        <f t="shared" si="10"/>
        <v>0</v>
      </c>
    </row>
    <row r="32" spans="1:15" ht="16" thickBot="1" x14ac:dyDescent="0.25">
      <c r="A32" s="77"/>
      <c r="B32" s="77"/>
      <c r="C32" s="84"/>
      <c r="D32" s="88">
        <v>40</v>
      </c>
      <c r="E32" s="89"/>
      <c r="F32" s="89"/>
      <c r="G32" s="89"/>
      <c r="H32" s="19">
        <f t="shared" si="11"/>
        <v>0</v>
      </c>
      <c r="J32" s="18">
        <f t="shared" si="12"/>
        <v>0</v>
      </c>
      <c r="K32" s="18">
        <f t="shared" si="8"/>
        <v>4</v>
      </c>
      <c r="L32" s="18">
        <f t="shared" si="9"/>
        <v>0</v>
      </c>
      <c r="M32" s="18">
        <f t="shared" si="13"/>
        <v>0</v>
      </c>
      <c r="N32" s="18">
        <f t="shared" si="10"/>
        <v>0</v>
      </c>
    </row>
    <row r="33" spans="1:15" ht="16" thickBot="1" x14ac:dyDescent="0.25">
      <c r="A33" s="77"/>
      <c r="B33" s="77"/>
      <c r="C33" s="84"/>
      <c r="D33" s="88">
        <v>40</v>
      </c>
      <c r="E33" s="89"/>
      <c r="F33" s="89"/>
      <c r="G33" s="89"/>
      <c r="H33" s="19">
        <f t="shared" si="11"/>
        <v>0</v>
      </c>
      <c r="J33" s="18">
        <f t="shared" si="12"/>
        <v>0</v>
      </c>
      <c r="K33" s="18">
        <f t="shared" si="8"/>
        <v>4</v>
      </c>
      <c r="L33" s="18">
        <f t="shared" si="9"/>
        <v>0</v>
      </c>
      <c r="M33" s="18">
        <f t="shared" si="13"/>
        <v>0</v>
      </c>
      <c r="N33" s="18">
        <f t="shared" si="10"/>
        <v>0</v>
      </c>
    </row>
    <row r="34" spans="1:15" ht="17" thickTop="1" thickBot="1" x14ac:dyDescent="0.25">
      <c r="A34" s="4" t="s">
        <v>131</v>
      </c>
      <c r="B34" s="4"/>
      <c r="H34" s="28">
        <f>SUM(H28:H33)</f>
        <v>0</v>
      </c>
    </row>
    <row r="35" spans="1:15" ht="16" thickTop="1" x14ac:dyDescent="0.2"/>
    <row r="36" spans="1:15" ht="16" x14ac:dyDescent="0.2">
      <c r="A36" s="43" t="s">
        <v>138</v>
      </c>
      <c r="B36" s="43"/>
      <c r="K36" s="18" t="s">
        <v>41</v>
      </c>
      <c r="N36"/>
    </row>
    <row r="37" spans="1:15" ht="16" x14ac:dyDescent="0.2">
      <c r="A37" s="69"/>
      <c r="B37" s="69"/>
      <c r="F37" s="61" t="s">
        <v>170</v>
      </c>
      <c r="K37" s="49" t="s">
        <v>126</v>
      </c>
      <c r="N37"/>
    </row>
    <row r="38" spans="1:15" ht="33" thickBot="1" x14ac:dyDescent="0.25">
      <c r="A38" s="46" t="s">
        <v>105</v>
      </c>
      <c r="B38" s="47" t="s">
        <v>141</v>
      </c>
      <c r="C38" s="47" t="s">
        <v>140</v>
      </c>
      <c r="D38" s="17"/>
      <c r="E38" s="47" t="s">
        <v>188</v>
      </c>
      <c r="F38" s="48" t="s">
        <v>125</v>
      </c>
      <c r="G38" s="47" t="s">
        <v>7</v>
      </c>
      <c r="K38" s="18" t="s">
        <v>127</v>
      </c>
      <c r="N38"/>
    </row>
    <row r="39" spans="1:15" ht="16" thickBot="1" x14ac:dyDescent="0.25">
      <c r="A39" s="77"/>
      <c r="B39" s="77"/>
      <c r="C39" s="84"/>
      <c r="D39" s="87" t="e">
        <f>SUM(IF(F39=$K$8,$L$8)+IF(F39=#REF!,#REF!))</f>
        <v>#REF!</v>
      </c>
      <c r="E39" s="89"/>
      <c r="F39" s="85"/>
      <c r="G39" s="19">
        <f>K39</f>
        <v>0</v>
      </c>
      <c r="K39" s="18">
        <f t="shared" ref="K39:K44" si="14">L39*M39</f>
        <v>0</v>
      </c>
      <c r="L39" s="18">
        <f t="shared" ref="L39:L44" si="15">E39</f>
        <v>0</v>
      </c>
      <c r="M39" s="18">
        <v>4</v>
      </c>
      <c r="N39"/>
      <c r="O39" s="93"/>
    </row>
    <row r="40" spans="1:15" ht="16" thickBot="1" x14ac:dyDescent="0.25">
      <c r="A40" s="77"/>
      <c r="B40" s="77"/>
      <c r="C40" s="84"/>
      <c r="D40" s="87" t="e">
        <f>SUM(IF(F40=$K$8,$L$8)+IF(F40=#REF!,#REF!))</f>
        <v>#REF!</v>
      </c>
      <c r="E40" s="89"/>
      <c r="F40" s="85"/>
      <c r="G40" s="19">
        <f t="shared" ref="G40:G44" si="16">K40</f>
        <v>0</v>
      </c>
      <c r="K40" s="18">
        <f t="shared" si="14"/>
        <v>0</v>
      </c>
      <c r="L40" s="18">
        <f t="shared" si="15"/>
        <v>0</v>
      </c>
      <c r="M40" s="18">
        <v>4</v>
      </c>
      <c r="N40"/>
    </row>
    <row r="41" spans="1:15" ht="16" thickBot="1" x14ac:dyDescent="0.25">
      <c r="A41" s="77"/>
      <c r="B41" s="77"/>
      <c r="C41" s="84"/>
      <c r="D41" s="87" t="e">
        <f>SUM(IF(F41=$K$8,$L$8)+IF(F41=#REF!,#REF!))</f>
        <v>#REF!</v>
      </c>
      <c r="E41" s="89"/>
      <c r="F41" s="85"/>
      <c r="G41" s="19">
        <f t="shared" si="16"/>
        <v>0</v>
      </c>
      <c r="K41" s="18">
        <f t="shared" si="14"/>
        <v>0</v>
      </c>
      <c r="L41" s="18">
        <f t="shared" si="15"/>
        <v>0</v>
      </c>
      <c r="M41" s="18">
        <v>4</v>
      </c>
      <c r="N41"/>
    </row>
    <row r="42" spans="1:15" ht="16" thickBot="1" x14ac:dyDescent="0.25">
      <c r="A42" s="77"/>
      <c r="B42" s="77"/>
      <c r="C42" s="84"/>
      <c r="D42" s="87" t="e">
        <f>SUM(IF(F42=$K$8,$L$8)+IF(F42=#REF!,#REF!))</f>
        <v>#REF!</v>
      </c>
      <c r="E42" s="89"/>
      <c r="F42" s="85"/>
      <c r="G42" s="19">
        <f t="shared" si="16"/>
        <v>0</v>
      </c>
      <c r="K42" s="18">
        <f t="shared" si="14"/>
        <v>0</v>
      </c>
      <c r="L42" s="18">
        <f t="shared" si="15"/>
        <v>0</v>
      </c>
      <c r="M42" s="18">
        <v>4</v>
      </c>
      <c r="N42"/>
    </row>
    <row r="43" spans="1:15" ht="16" thickBot="1" x14ac:dyDescent="0.25">
      <c r="A43" s="77"/>
      <c r="B43" s="77"/>
      <c r="C43" s="84"/>
      <c r="D43" s="87" t="e">
        <f>SUM(IF(F43=$K$8,$L$8)+IF(F43=#REF!,#REF!))</f>
        <v>#REF!</v>
      </c>
      <c r="E43" s="89"/>
      <c r="F43" s="85"/>
      <c r="G43" s="19">
        <f t="shared" si="16"/>
        <v>0</v>
      </c>
      <c r="K43" s="18">
        <f t="shared" si="14"/>
        <v>0</v>
      </c>
      <c r="L43" s="18">
        <f t="shared" si="15"/>
        <v>0</v>
      </c>
      <c r="M43" s="18">
        <v>4</v>
      </c>
      <c r="N43"/>
    </row>
    <row r="44" spans="1:15" ht="16" thickBot="1" x14ac:dyDescent="0.25">
      <c r="A44" s="77"/>
      <c r="B44" s="77"/>
      <c r="C44" s="84"/>
      <c r="D44" s="87" t="e">
        <f>SUM(IF(F44=$K$8,$L$8)+IF(F44=#REF!,#REF!))</f>
        <v>#REF!</v>
      </c>
      <c r="E44" s="89"/>
      <c r="F44" s="85"/>
      <c r="G44" s="19">
        <f t="shared" si="16"/>
        <v>0</v>
      </c>
      <c r="K44" s="18">
        <f t="shared" si="14"/>
        <v>0</v>
      </c>
      <c r="L44" s="18">
        <f t="shared" si="15"/>
        <v>0</v>
      </c>
      <c r="M44" s="18">
        <v>4</v>
      </c>
      <c r="N44"/>
    </row>
    <row r="45" spans="1:15" ht="17" thickTop="1" thickBot="1" x14ac:dyDescent="0.25">
      <c r="A45" s="4" t="s">
        <v>131</v>
      </c>
      <c r="B45" s="4"/>
      <c r="G45" s="28">
        <f>SUM(G39:G44)</f>
        <v>0</v>
      </c>
      <c r="N45"/>
    </row>
    <row r="46" spans="1:15" ht="16" thickTop="1" x14ac:dyDescent="0.2">
      <c r="N46"/>
    </row>
    <row r="47" spans="1:15" x14ac:dyDescent="0.2">
      <c r="J47"/>
    </row>
    <row r="48" spans="1:15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</sheetData>
  <sheetProtection algorithmName="SHA-512" hashValue="GLE2BpCmdCLgu7+lNyJb8r9cNmce0IDwJ/rOEkwpUf0y/e+WDJ3JsGQQe+0EejgIwJIgDt5vL1lXfMnUkypNDw==" saltValue="qnuRu3KOVvDWEwDkMKLEoQ==" spinCount="100000" sheet="1" objects="1" scenarios="1"/>
  <mergeCells count="1">
    <mergeCell ref="A14:E14"/>
  </mergeCells>
  <dataValidations count="4">
    <dataValidation type="list" allowBlank="1" showInputMessage="1" showErrorMessage="1" prompt="Keuze maken" sqref="F28:F33" xr:uid="{4F3E4EF7-1C60-45A3-B010-6EB0F2059563}">
      <formula1>$K$26:$K$27</formula1>
    </dataValidation>
    <dataValidation type="list" allowBlank="1" showInputMessage="1" showErrorMessage="1" prompt="Keuze maken" sqref="F39:F44" xr:uid="{DD4FCD94-FBA9-4870-8F4C-B3F9F61BDB83}">
      <formula1>$K$36:$K$38</formula1>
    </dataValidation>
    <dataValidation type="list" allowBlank="1" showInputMessage="1" showErrorMessage="1" prompt="Kies functie" sqref="F6:F11" xr:uid="{9808EB5F-FEDC-49AD-B6F4-1650BD845D94}">
      <formula1>$K$3:$K$6</formula1>
    </dataValidation>
    <dataValidation type="list" allowBlank="1" showInputMessage="1" showErrorMessage="1" prompt="Kies functie" sqref="F17:F22" xr:uid="{505DB15F-9654-471C-8F2C-722C3BF1D1E9}">
      <formula1>$M$3:$M$6</formula1>
    </dataValidation>
  </dataValidation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</sheetPr>
  <dimension ref="A1:S86"/>
  <sheetViews>
    <sheetView topLeftCell="A38" workbookViewId="0">
      <selection activeCell="B36" sqref="B36:D36"/>
    </sheetView>
  </sheetViews>
  <sheetFormatPr baseColWidth="10" defaultColWidth="8.83203125" defaultRowHeight="15" x14ac:dyDescent="0.2"/>
  <cols>
    <col min="1" max="1" width="45" customWidth="1"/>
    <col min="2" max="2" width="36" customWidth="1"/>
    <col min="3" max="3" width="19.83203125" bestFit="1" customWidth="1"/>
    <col min="4" max="4" width="15.33203125" bestFit="1" customWidth="1"/>
    <col min="5" max="5" width="16.6640625" customWidth="1"/>
    <col min="6" max="6" width="12" customWidth="1"/>
    <col min="7" max="7" width="10.5" customWidth="1"/>
    <col min="8" max="8" width="2" hidden="1" customWidth="1"/>
    <col min="9" max="10" width="9.1640625" style="18" hidden="1" customWidth="1"/>
    <col min="11" max="11" width="24.6640625" style="18" hidden="1" customWidth="1"/>
    <col min="12" max="13" width="9.1640625" style="18" hidden="1" customWidth="1"/>
    <col min="14" max="14" width="108.1640625" hidden="1" customWidth="1"/>
    <col min="15" max="15" width="0" hidden="1" customWidth="1"/>
  </cols>
  <sheetData>
    <row r="1" spans="1:13" s="71" customFormat="1" ht="26" x14ac:dyDescent="0.3">
      <c r="A1" s="63" t="s">
        <v>143</v>
      </c>
      <c r="I1" s="72" t="s">
        <v>49</v>
      </c>
      <c r="J1" s="72" t="s">
        <v>49</v>
      </c>
      <c r="K1" s="72" t="s">
        <v>49</v>
      </c>
      <c r="L1" s="72" t="s">
        <v>49</v>
      </c>
      <c r="M1" s="72" t="s">
        <v>49</v>
      </c>
    </row>
    <row r="2" spans="1:13" x14ac:dyDescent="0.2">
      <c r="K2" s="18" t="s">
        <v>61</v>
      </c>
      <c r="L2" s="18">
        <v>3</v>
      </c>
    </row>
    <row r="3" spans="1:13" ht="16" x14ac:dyDescent="0.2">
      <c r="A3" s="8" t="s">
        <v>81</v>
      </c>
      <c r="K3" s="18" t="s">
        <v>62</v>
      </c>
      <c r="L3" s="18">
        <v>5</v>
      </c>
    </row>
    <row r="4" spans="1:13" ht="16" x14ac:dyDescent="0.2">
      <c r="A4" s="69" t="s">
        <v>144</v>
      </c>
      <c r="H4" s="18"/>
      <c r="K4" s="18" t="s">
        <v>63</v>
      </c>
      <c r="L4" s="18">
        <v>9</v>
      </c>
      <c r="M4"/>
    </row>
    <row r="5" spans="1:13" s="38" customFormat="1" ht="33" thickBot="1" x14ac:dyDescent="0.25">
      <c r="A5" s="51" t="s">
        <v>145</v>
      </c>
      <c r="B5" s="51" t="s">
        <v>111</v>
      </c>
      <c r="C5" s="51" t="s">
        <v>176</v>
      </c>
      <c r="D5" s="52" t="s">
        <v>128</v>
      </c>
      <c r="E5" s="51" t="s">
        <v>7</v>
      </c>
      <c r="H5" s="49"/>
      <c r="I5" s="49"/>
      <c r="J5" s="49"/>
      <c r="K5" s="49"/>
      <c r="L5" s="49"/>
    </row>
    <row r="6" spans="1:13" ht="16" thickBot="1" x14ac:dyDescent="0.25">
      <c r="A6" s="77"/>
      <c r="B6" s="84"/>
      <c r="C6" s="84"/>
      <c r="D6" s="90"/>
      <c r="E6" s="19">
        <f>H6</f>
        <v>0</v>
      </c>
      <c r="H6" s="18">
        <f t="shared" ref="H6:H11" si="0">IF(D6&gt;=1500,10,0)</f>
        <v>0</v>
      </c>
      <c r="M6" s="93"/>
    </row>
    <row r="7" spans="1:13" ht="16" thickBot="1" x14ac:dyDescent="0.25">
      <c r="A7" s="77"/>
      <c r="B7" s="85"/>
      <c r="C7" s="84"/>
      <c r="D7" s="90"/>
      <c r="E7" s="19">
        <f t="shared" ref="E7:E10" si="1">H7</f>
        <v>0</v>
      </c>
      <c r="H7" s="18">
        <f t="shared" si="0"/>
        <v>0</v>
      </c>
      <c r="M7"/>
    </row>
    <row r="8" spans="1:13" ht="16" thickBot="1" x14ac:dyDescent="0.25">
      <c r="A8" s="77"/>
      <c r="B8" s="84"/>
      <c r="C8" s="84"/>
      <c r="D8" s="90"/>
      <c r="E8" s="19">
        <f t="shared" si="1"/>
        <v>0</v>
      </c>
      <c r="H8" s="18">
        <f t="shared" si="0"/>
        <v>0</v>
      </c>
      <c r="M8"/>
    </row>
    <row r="9" spans="1:13" ht="16" thickBot="1" x14ac:dyDescent="0.25">
      <c r="A9" s="77"/>
      <c r="B9" s="85"/>
      <c r="C9" s="84"/>
      <c r="D9" s="90"/>
      <c r="E9" s="19">
        <f t="shared" si="1"/>
        <v>0</v>
      </c>
      <c r="H9" s="18">
        <f t="shared" si="0"/>
        <v>0</v>
      </c>
      <c r="M9"/>
    </row>
    <row r="10" spans="1:13" ht="16" thickBot="1" x14ac:dyDescent="0.25">
      <c r="A10" s="77"/>
      <c r="B10" s="84"/>
      <c r="C10" s="84"/>
      <c r="D10" s="90"/>
      <c r="E10" s="19">
        <f t="shared" si="1"/>
        <v>0</v>
      </c>
      <c r="H10" s="18">
        <f t="shared" si="0"/>
        <v>0</v>
      </c>
      <c r="M10"/>
    </row>
    <row r="11" spans="1:13" ht="16" thickBot="1" x14ac:dyDescent="0.25">
      <c r="A11" s="77"/>
      <c r="B11" s="85"/>
      <c r="C11" s="84"/>
      <c r="D11" s="90"/>
      <c r="E11" s="19">
        <f t="shared" ref="E11" si="2">I11</f>
        <v>0</v>
      </c>
      <c r="H11" s="18">
        <f t="shared" si="0"/>
        <v>0</v>
      </c>
      <c r="M11"/>
    </row>
    <row r="12" spans="1:13" ht="17" thickTop="1" thickBot="1" x14ac:dyDescent="0.25">
      <c r="A12" s="4" t="s">
        <v>131</v>
      </c>
      <c r="B12" s="2"/>
      <c r="E12" s="27">
        <f>SUM(E6:E11)</f>
        <v>0</v>
      </c>
      <c r="H12" s="18"/>
      <c r="M12"/>
    </row>
    <row r="13" spans="1:13" ht="16" thickTop="1" x14ac:dyDescent="0.2">
      <c r="H13" s="18"/>
      <c r="M13"/>
    </row>
    <row r="16" spans="1:13" ht="16" x14ac:dyDescent="0.2">
      <c r="A16" s="8" t="s">
        <v>82</v>
      </c>
    </row>
    <row r="17" spans="1:19" ht="16" x14ac:dyDescent="0.2">
      <c r="A17" s="69" t="s">
        <v>146</v>
      </c>
    </row>
    <row r="18" spans="1:19" ht="33" thickBot="1" x14ac:dyDescent="0.25">
      <c r="A18" s="51" t="s">
        <v>112</v>
      </c>
      <c r="B18" s="51" t="s">
        <v>177</v>
      </c>
      <c r="C18" s="51"/>
      <c r="D18" s="59"/>
      <c r="E18" s="52" t="s">
        <v>190</v>
      </c>
      <c r="F18" s="51" t="s">
        <v>7</v>
      </c>
    </row>
    <row r="19" spans="1:19" ht="16" thickBot="1" x14ac:dyDescent="0.25">
      <c r="A19" s="91"/>
      <c r="B19" s="128"/>
      <c r="C19" s="129"/>
      <c r="D19" s="130"/>
      <c r="E19" s="84"/>
      <c r="F19" s="19">
        <f>J19</f>
        <v>0</v>
      </c>
      <c r="J19" s="18">
        <f>IF(E19="Ja",10,0)</f>
        <v>0</v>
      </c>
      <c r="N19" s="73"/>
      <c r="R19" s="93"/>
      <c r="S19" s="93"/>
    </row>
    <row r="20" spans="1:19" ht="16" thickBot="1" x14ac:dyDescent="0.25">
      <c r="A20" s="91"/>
      <c r="B20" s="125"/>
      <c r="C20" s="126"/>
      <c r="D20" s="127"/>
      <c r="E20" s="84"/>
      <c r="F20" s="19">
        <f t="shared" ref="F20:F24" si="3">J20</f>
        <v>0</v>
      </c>
      <c r="J20" s="18">
        <f t="shared" ref="J20:J24" si="4">IF(E20="Ja",10,0)</f>
        <v>0</v>
      </c>
    </row>
    <row r="21" spans="1:19" ht="16" thickBot="1" x14ac:dyDescent="0.25">
      <c r="A21" s="91"/>
      <c r="B21" s="128"/>
      <c r="C21" s="129"/>
      <c r="D21" s="130"/>
      <c r="E21" s="84"/>
      <c r="F21" s="19">
        <f t="shared" si="3"/>
        <v>0</v>
      </c>
      <c r="J21" s="18">
        <f t="shared" si="4"/>
        <v>0</v>
      </c>
    </row>
    <row r="22" spans="1:19" ht="16" thickBot="1" x14ac:dyDescent="0.25">
      <c r="A22" s="91"/>
      <c r="B22" s="125"/>
      <c r="C22" s="126"/>
      <c r="D22" s="127"/>
      <c r="E22" s="84"/>
      <c r="F22" s="19">
        <f t="shared" si="3"/>
        <v>0</v>
      </c>
      <c r="J22" s="18">
        <f t="shared" si="4"/>
        <v>0</v>
      </c>
    </row>
    <row r="23" spans="1:19" ht="16" thickBot="1" x14ac:dyDescent="0.25">
      <c r="A23" s="91"/>
      <c r="B23" s="128"/>
      <c r="C23" s="129"/>
      <c r="D23" s="130"/>
      <c r="E23" s="84"/>
      <c r="F23" s="19">
        <f t="shared" si="3"/>
        <v>0</v>
      </c>
      <c r="J23" s="18">
        <f t="shared" si="4"/>
        <v>0</v>
      </c>
    </row>
    <row r="24" spans="1:19" ht="16" thickBot="1" x14ac:dyDescent="0.25">
      <c r="A24" s="91"/>
      <c r="B24" s="125"/>
      <c r="C24" s="126"/>
      <c r="D24" s="127"/>
      <c r="E24" s="84"/>
      <c r="F24" s="19">
        <f t="shared" si="3"/>
        <v>0</v>
      </c>
      <c r="J24" s="18">
        <f t="shared" si="4"/>
        <v>0</v>
      </c>
    </row>
    <row r="25" spans="1:19" ht="17" thickTop="1" thickBot="1" x14ac:dyDescent="0.25">
      <c r="A25" s="4" t="s">
        <v>131</v>
      </c>
      <c r="B25" s="2"/>
      <c r="F25" s="27">
        <f>SUM(F19:F24)</f>
        <v>0</v>
      </c>
    </row>
    <row r="26" spans="1:19" ht="16" thickTop="1" x14ac:dyDescent="0.2"/>
    <row r="27" spans="1:19" ht="16" x14ac:dyDescent="0.2">
      <c r="A27" s="8" t="s">
        <v>83</v>
      </c>
    </row>
    <row r="28" spans="1:19" ht="16" x14ac:dyDescent="0.2">
      <c r="A28" s="69" t="s">
        <v>147</v>
      </c>
      <c r="H28" s="18"/>
      <c r="M28"/>
    </row>
    <row r="29" spans="1:19" s="38" customFormat="1" ht="16" thickBot="1" x14ac:dyDescent="0.25">
      <c r="A29" s="51" t="s">
        <v>114</v>
      </c>
      <c r="B29" s="51" t="s">
        <v>113</v>
      </c>
      <c r="C29" s="51"/>
      <c r="D29" s="51"/>
      <c r="E29" s="51" t="s">
        <v>191</v>
      </c>
      <c r="F29" s="51" t="s">
        <v>7</v>
      </c>
      <c r="H29" s="49"/>
      <c r="I29" s="49"/>
      <c r="J29" s="49"/>
      <c r="K29" s="49"/>
      <c r="L29" s="49"/>
    </row>
    <row r="30" spans="1:19" ht="16" thickBot="1" x14ac:dyDescent="0.25">
      <c r="A30" s="91"/>
      <c r="B30" s="122"/>
      <c r="C30" s="123"/>
      <c r="D30" s="124"/>
      <c r="E30" s="84"/>
      <c r="F30" s="19">
        <f>I30</f>
        <v>0</v>
      </c>
      <c r="H30" s="18">
        <f>IF(E30="Ja",1,0)</f>
        <v>0</v>
      </c>
      <c r="I30" s="18">
        <f>IF(E30="Ja",25,0)</f>
        <v>0</v>
      </c>
      <c r="L30" s="18" t="str">
        <f>IF(ISBLANK(C30)=FALSE,IF(C30&gt;Samenvatting!#REF!,"* Fout, datum na einddatum","1")," ")</f>
        <v xml:space="preserve"> </v>
      </c>
      <c r="M30"/>
      <c r="N30" s="93"/>
    </row>
    <row r="31" spans="1:19" ht="16" thickBot="1" x14ac:dyDescent="0.25">
      <c r="A31" s="91"/>
      <c r="B31" s="122"/>
      <c r="C31" s="123"/>
      <c r="D31" s="124"/>
      <c r="E31" s="84"/>
      <c r="F31" s="19">
        <f t="shared" ref="F31:F44" si="5">I31</f>
        <v>0</v>
      </c>
      <c r="H31" s="18">
        <f t="shared" ref="H31:H44" si="6">IF(E31="Ja",1,0)</f>
        <v>0</v>
      </c>
      <c r="I31" s="18">
        <f t="shared" ref="I31:I44" si="7">IF(E31="Ja",25,0)</f>
        <v>0</v>
      </c>
      <c r="K31" s="18">
        <f t="shared" ref="K31:K44" si="8">IF(J31="Ja",25,0)</f>
        <v>0</v>
      </c>
      <c r="L31" s="18" t="str">
        <f>IF(ISBLANK(C31)=FALSE,IF(C31&gt;Samenvatting!#REF!,"* Fout, datum na einddatum","1")," ")</f>
        <v xml:space="preserve"> </v>
      </c>
      <c r="M31"/>
    </row>
    <row r="32" spans="1:19" ht="16" thickBot="1" x14ac:dyDescent="0.25">
      <c r="A32" s="91"/>
      <c r="B32" s="122"/>
      <c r="C32" s="123"/>
      <c r="D32" s="124"/>
      <c r="E32" s="84"/>
      <c r="F32" s="19">
        <f t="shared" si="5"/>
        <v>0</v>
      </c>
      <c r="H32" s="18">
        <f t="shared" si="6"/>
        <v>0</v>
      </c>
      <c r="I32" s="18">
        <f t="shared" si="7"/>
        <v>0</v>
      </c>
      <c r="K32" s="18">
        <f t="shared" si="8"/>
        <v>0</v>
      </c>
      <c r="L32" s="18" t="str">
        <f>IF(ISBLANK(C32)=FALSE,IF(C32&gt;Samenvatting!#REF!,"* Fout, datum na einddatum","1")," ")</f>
        <v xml:space="preserve"> </v>
      </c>
      <c r="M32"/>
    </row>
    <row r="33" spans="1:13" ht="16" thickBot="1" x14ac:dyDescent="0.25">
      <c r="A33" s="91"/>
      <c r="B33" s="122"/>
      <c r="C33" s="123"/>
      <c r="D33" s="124"/>
      <c r="E33" s="84"/>
      <c r="F33" s="19">
        <f t="shared" si="5"/>
        <v>0</v>
      </c>
      <c r="H33" s="18">
        <f t="shared" si="6"/>
        <v>0</v>
      </c>
      <c r="I33" s="18">
        <f t="shared" si="7"/>
        <v>0</v>
      </c>
      <c r="K33" s="18">
        <f t="shared" si="8"/>
        <v>0</v>
      </c>
      <c r="L33" s="18" t="str">
        <f>IF(ISBLANK(C33)=FALSE,IF(C33&gt;Samenvatting!#REF!,"* Fout, datum na einddatum","1")," ")</f>
        <v xml:space="preserve"> </v>
      </c>
      <c r="M33"/>
    </row>
    <row r="34" spans="1:13" ht="16" thickBot="1" x14ac:dyDescent="0.25">
      <c r="A34" s="91"/>
      <c r="B34" s="122"/>
      <c r="C34" s="123"/>
      <c r="D34" s="124"/>
      <c r="E34" s="84"/>
      <c r="F34" s="19">
        <f t="shared" si="5"/>
        <v>0</v>
      </c>
      <c r="H34" s="18">
        <f t="shared" si="6"/>
        <v>0</v>
      </c>
      <c r="I34" s="18">
        <f t="shared" si="7"/>
        <v>0</v>
      </c>
      <c r="K34" s="18">
        <f t="shared" si="8"/>
        <v>0</v>
      </c>
      <c r="L34" s="18" t="str">
        <f>IF(ISBLANK(C34)=FALSE,IF(C34&gt;Samenvatting!#REF!,"* Fout, datum na einddatum","1")," ")</f>
        <v xml:space="preserve"> </v>
      </c>
      <c r="M34"/>
    </row>
    <row r="35" spans="1:13" ht="16" thickBot="1" x14ac:dyDescent="0.25">
      <c r="A35" s="91"/>
      <c r="B35" s="122"/>
      <c r="C35" s="123"/>
      <c r="D35" s="124"/>
      <c r="E35" s="84"/>
      <c r="F35" s="19">
        <f t="shared" si="5"/>
        <v>0</v>
      </c>
      <c r="H35" s="18">
        <f t="shared" si="6"/>
        <v>0</v>
      </c>
      <c r="I35" s="18">
        <f t="shared" si="7"/>
        <v>0</v>
      </c>
      <c r="K35" s="18">
        <f t="shared" si="8"/>
        <v>0</v>
      </c>
      <c r="L35" s="18" t="str">
        <f>IF(ISBLANK(C35)=FALSE,IF(C35&gt;Samenvatting!#REF!,"* Fout, datum na einddatum","1")," ")</f>
        <v xml:space="preserve"> </v>
      </c>
      <c r="M35"/>
    </row>
    <row r="36" spans="1:13" ht="16" thickBot="1" x14ac:dyDescent="0.25">
      <c r="A36" s="91"/>
      <c r="B36" s="122"/>
      <c r="C36" s="123"/>
      <c r="D36" s="124"/>
      <c r="E36" s="84"/>
      <c r="F36" s="19">
        <f t="shared" si="5"/>
        <v>0</v>
      </c>
      <c r="H36" s="18">
        <f t="shared" si="6"/>
        <v>0</v>
      </c>
      <c r="I36" s="18">
        <f t="shared" si="7"/>
        <v>0</v>
      </c>
      <c r="K36" s="18">
        <f t="shared" si="8"/>
        <v>0</v>
      </c>
      <c r="L36" s="18" t="str">
        <f>IF(ISBLANK(C36)=FALSE,IF(C36&gt;Samenvatting!#REF!,"* Fout, datum na einddatum","1")," ")</f>
        <v xml:space="preserve"> </v>
      </c>
      <c r="M36"/>
    </row>
    <row r="37" spans="1:13" ht="16" thickBot="1" x14ac:dyDescent="0.25">
      <c r="A37" s="91"/>
      <c r="B37" s="122"/>
      <c r="C37" s="123"/>
      <c r="D37" s="124"/>
      <c r="E37" s="84"/>
      <c r="F37" s="19">
        <f t="shared" si="5"/>
        <v>0</v>
      </c>
      <c r="H37" s="18">
        <f t="shared" si="6"/>
        <v>0</v>
      </c>
      <c r="I37" s="18">
        <f t="shared" si="7"/>
        <v>0</v>
      </c>
      <c r="K37" s="18">
        <f t="shared" si="8"/>
        <v>0</v>
      </c>
      <c r="L37" s="18" t="str">
        <f>IF(ISBLANK(C37)=FALSE,IF(C37&gt;Samenvatting!#REF!,"* Fout, datum na einddatum","1")," ")</f>
        <v xml:space="preserve"> </v>
      </c>
      <c r="M37"/>
    </row>
    <row r="38" spans="1:13" ht="16" thickBot="1" x14ac:dyDescent="0.25">
      <c r="A38" s="91"/>
      <c r="B38" s="122"/>
      <c r="C38" s="123"/>
      <c r="D38" s="124"/>
      <c r="E38" s="84"/>
      <c r="F38" s="19">
        <f t="shared" si="5"/>
        <v>0</v>
      </c>
      <c r="H38" s="18">
        <f t="shared" si="6"/>
        <v>0</v>
      </c>
      <c r="I38" s="18">
        <f t="shared" si="7"/>
        <v>0</v>
      </c>
      <c r="K38" s="18">
        <f t="shared" si="8"/>
        <v>0</v>
      </c>
      <c r="L38" s="18" t="str">
        <f>IF(ISBLANK(C38)=FALSE,IF(C38&gt;Samenvatting!#REF!,"* Fout, datum na einddatum","1")," ")</f>
        <v xml:space="preserve"> </v>
      </c>
      <c r="M38"/>
    </row>
    <row r="39" spans="1:13" ht="16" thickBot="1" x14ac:dyDescent="0.25">
      <c r="A39" s="91"/>
      <c r="B39" s="122"/>
      <c r="C39" s="123"/>
      <c r="D39" s="124"/>
      <c r="E39" s="84"/>
      <c r="F39" s="19">
        <f t="shared" si="5"/>
        <v>0</v>
      </c>
      <c r="H39" s="18">
        <f t="shared" si="6"/>
        <v>0</v>
      </c>
      <c r="I39" s="18">
        <f t="shared" si="7"/>
        <v>0</v>
      </c>
      <c r="K39" s="18">
        <f t="shared" si="8"/>
        <v>0</v>
      </c>
      <c r="L39" s="18" t="str">
        <f>IF(ISBLANK(C39)=FALSE,IF(C39&gt;Samenvatting!#REF!,"* Fout, datum na einddatum","1")," ")</f>
        <v xml:space="preserve"> </v>
      </c>
      <c r="M39"/>
    </row>
    <row r="40" spans="1:13" ht="16" thickBot="1" x14ac:dyDescent="0.25">
      <c r="A40" s="91"/>
      <c r="B40" s="122"/>
      <c r="C40" s="123"/>
      <c r="D40" s="124"/>
      <c r="E40" s="84"/>
      <c r="F40" s="19">
        <f t="shared" si="5"/>
        <v>0</v>
      </c>
      <c r="H40" s="18">
        <f t="shared" si="6"/>
        <v>0</v>
      </c>
      <c r="I40" s="18">
        <f t="shared" si="7"/>
        <v>0</v>
      </c>
      <c r="K40" s="18">
        <f t="shared" si="8"/>
        <v>0</v>
      </c>
      <c r="L40" s="18" t="str">
        <f>IF(ISBLANK(C40)=FALSE,IF(C40&gt;Samenvatting!#REF!,"* Fout, datum na einddatum","1")," ")</f>
        <v xml:space="preserve"> </v>
      </c>
      <c r="M40"/>
    </row>
    <row r="41" spans="1:13" ht="16" thickBot="1" x14ac:dyDescent="0.25">
      <c r="A41" s="91"/>
      <c r="B41" s="122"/>
      <c r="C41" s="123"/>
      <c r="D41" s="124"/>
      <c r="E41" s="84"/>
      <c r="F41" s="19">
        <f t="shared" si="5"/>
        <v>0</v>
      </c>
      <c r="H41" s="18">
        <f t="shared" si="6"/>
        <v>0</v>
      </c>
      <c r="I41" s="18">
        <f t="shared" si="7"/>
        <v>0</v>
      </c>
      <c r="K41" s="18">
        <f t="shared" si="8"/>
        <v>0</v>
      </c>
      <c r="L41" s="18" t="str">
        <f>IF(ISBLANK(C41)=FALSE,IF(C41&gt;Samenvatting!#REF!,"* Fout, datum na einddatum","1")," ")</f>
        <v xml:space="preserve"> </v>
      </c>
      <c r="M41"/>
    </row>
    <row r="42" spans="1:13" ht="16" thickBot="1" x14ac:dyDescent="0.25">
      <c r="A42" s="91"/>
      <c r="B42" s="122"/>
      <c r="C42" s="123"/>
      <c r="D42" s="124"/>
      <c r="E42" s="84"/>
      <c r="F42" s="19">
        <f t="shared" si="5"/>
        <v>0</v>
      </c>
      <c r="H42" s="18">
        <f t="shared" si="6"/>
        <v>0</v>
      </c>
      <c r="I42" s="18">
        <f t="shared" si="7"/>
        <v>0</v>
      </c>
      <c r="K42" s="18">
        <f t="shared" si="8"/>
        <v>0</v>
      </c>
      <c r="L42" s="18" t="str">
        <f>IF(ISBLANK(C42)=FALSE,IF(C42&gt;Samenvatting!#REF!,"* Fout, datum na einddatum","1")," ")</f>
        <v xml:space="preserve"> </v>
      </c>
      <c r="M42"/>
    </row>
    <row r="43" spans="1:13" ht="16" thickBot="1" x14ac:dyDescent="0.25">
      <c r="A43" s="91"/>
      <c r="B43" s="122"/>
      <c r="C43" s="123"/>
      <c r="D43" s="124"/>
      <c r="E43" s="84"/>
      <c r="F43" s="19">
        <f t="shared" si="5"/>
        <v>0</v>
      </c>
      <c r="H43" s="18">
        <f t="shared" si="6"/>
        <v>0</v>
      </c>
      <c r="I43" s="18">
        <f t="shared" si="7"/>
        <v>0</v>
      </c>
      <c r="K43" s="18">
        <f t="shared" si="8"/>
        <v>0</v>
      </c>
      <c r="L43" s="18" t="str">
        <f>IF(ISBLANK(C43)=FALSE,IF(C43&gt;Samenvatting!#REF!,"* Fout, datum na einddatum","1")," ")</f>
        <v xml:space="preserve"> </v>
      </c>
      <c r="M43"/>
    </row>
    <row r="44" spans="1:13" ht="16" thickBot="1" x14ac:dyDescent="0.25">
      <c r="A44" s="91"/>
      <c r="B44" s="122"/>
      <c r="C44" s="123"/>
      <c r="D44" s="124"/>
      <c r="E44" s="84"/>
      <c r="F44" s="19">
        <f t="shared" si="5"/>
        <v>0</v>
      </c>
      <c r="H44" s="18">
        <f t="shared" si="6"/>
        <v>0</v>
      </c>
      <c r="I44" s="18">
        <f t="shared" si="7"/>
        <v>0</v>
      </c>
      <c r="K44" s="18">
        <f t="shared" si="8"/>
        <v>0</v>
      </c>
      <c r="L44" s="18" t="str">
        <f>IF(ISBLANK(C44)=FALSE,IF(C44&gt;Samenvatting!#REF!,"* Fout, datum na einddatum","1")," ")</f>
        <v xml:space="preserve"> </v>
      </c>
      <c r="M44"/>
    </row>
    <row r="45" spans="1:13" ht="17" thickTop="1" thickBot="1" x14ac:dyDescent="0.25">
      <c r="A45" s="4" t="s">
        <v>131</v>
      </c>
      <c r="F45" s="27">
        <f>SUM(F30:F44)</f>
        <v>0</v>
      </c>
      <c r="H45" s="18"/>
      <c r="M45"/>
    </row>
    <row r="46" spans="1:13" ht="16" thickTop="1" x14ac:dyDescent="0.2">
      <c r="H46" s="18"/>
      <c r="M46"/>
    </row>
    <row r="47" spans="1:13" ht="16" x14ac:dyDescent="0.2">
      <c r="A47" s="8" t="s">
        <v>84</v>
      </c>
    </row>
    <row r="48" spans="1:13" ht="16" x14ac:dyDescent="0.2">
      <c r="A48" s="69" t="s">
        <v>148</v>
      </c>
      <c r="H48" s="18"/>
      <c r="M48"/>
    </row>
    <row r="49" spans="1:14" ht="16" thickBot="1" x14ac:dyDescent="0.25">
      <c r="A49" s="51" t="s">
        <v>178</v>
      </c>
      <c r="B49" s="51" t="s">
        <v>179</v>
      </c>
      <c r="C49" s="51" t="s">
        <v>116</v>
      </c>
      <c r="D49" s="51" t="s">
        <v>7</v>
      </c>
      <c r="G49" s="38"/>
      <c r="H49" s="49"/>
      <c r="I49" s="49"/>
      <c r="J49" s="49"/>
      <c r="K49" s="49"/>
      <c r="L49" s="49"/>
      <c r="M49"/>
    </row>
    <row r="50" spans="1:14" ht="16" thickBot="1" x14ac:dyDescent="0.25">
      <c r="A50" s="91"/>
      <c r="B50" s="92"/>
      <c r="C50" s="99"/>
      <c r="D50" s="19">
        <f t="shared" ref="D50:D64" si="9">L50</f>
        <v>0</v>
      </c>
      <c r="H50" s="18" t="e">
        <f>IF(#REF!="Ja",1,0)</f>
        <v>#REF!</v>
      </c>
      <c r="J50" s="18" t="e">
        <f>IF(SUM(H50+I50)=2,"Ja","nee")</f>
        <v>#REF!</v>
      </c>
      <c r="K50" s="18" t="e">
        <f>IF(J50="Ja",6,0)</f>
        <v>#REF!</v>
      </c>
      <c r="L50" s="18">
        <f>IF(ISBLANK($C50),0,6)</f>
        <v>0</v>
      </c>
      <c r="M50"/>
      <c r="N50" s="93"/>
    </row>
    <row r="51" spans="1:14" ht="16" thickBot="1" x14ac:dyDescent="0.25">
      <c r="A51" s="91"/>
      <c r="B51" s="92"/>
      <c r="C51" s="99"/>
      <c r="D51" s="19">
        <f t="shared" si="9"/>
        <v>0</v>
      </c>
      <c r="H51" s="18" t="e">
        <f>IF(#REF!="Ja",1,0)</f>
        <v>#REF!</v>
      </c>
      <c r="J51" s="18" t="e">
        <f t="shared" ref="J51:J64" si="10">IF(SUM(H51+I51)=2,"Ja","nee")</f>
        <v>#REF!</v>
      </c>
      <c r="K51" s="18" t="e">
        <f t="shared" ref="K51:K64" si="11">IF(J51="Ja",6,0)</f>
        <v>#REF!</v>
      </c>
      <c r="L51" s="18">
        <f t="shared" ref="L51:L64" si="12">IF(ISBLANK($C51),0,6)</f>
        <v>0</v>
      </c>
      <c r="M51"/>
    </row>
    <row r="52" spans="1:14" ht="16" thickBot="1" x14ac:dyDescent="0.25">
      <c r="A52" s="91"/>
      <c r="B52" s="92"/>
      <c r="C52" s="99"/>
      <c r="D52" s="19">
        <f t="shared" si="9"/>
        <v>0</v>
      </c>
      <c r="H52" s="18" t="e">
        <f>IF(#REF!="Ja",1,0)</f>
        <v>#REF!</v>
      </c>
      <c r="J52" s="18" t="e">
        <f t="shared" si="10"/>
        <v>#REF!</v>
      </c>
      <c r="K52" s="18" t="e">
        <f t="shared" si="11"/>
        <v>#REF!</v>
      </c>
      <c r="L52" s="18">
        <f t="shared" si="12"/>
        <v>0</v>
      </c>
      <c r="M52"/>
    </row>
    <row r="53" spans="1:14" ht="16" thickBot="1" x14ac:dyDescent="0.25">
      <c r="A53" s="91"/>
      <c r="B53" s="92"/>
      <c r="C53" s="99"/>
      <c r="D53" s="19">
        <f t="shared" si="9"/>
        <v>0</v>
      </c>
      <c r="H53" s="18" t="e">
        <f>IF(#REF!="Ja",1,0)</f>
        <v>#REF!</v>
      </c>
      <c r="J53" s="18" t="e">
        <f t="shared" si="10"/>
        <v>#REF!</v>
      </c>
      <c r="K53" s="18" t="e">
        <f t="shared" si="11"/>
        <v>#REF!</v>
      </c>
      <c r="L53" s="18">
        <f t="shared" si="12"/>
        <v>0</v>
      </c>
      <c r="M53"/>
    </row>
    <row r="54" spans="1:14" ht="16" thickBot="1" x14ac:dyDescent="0.25">
      <c r="A54" s="91"/>
      <c r="B54" s="92"/>
      <c r="C54" s="99"/>
      <c r="D54" s="19">
        <f t="shared" si="9"/>
        <v>0</v>
      </c>
      <c r="H54" s="18" t="e">
        <f>IF(#REF!="Ja",1,0)</f>
        <v>#REF!</v>
      </c>
      <c r="J54" s="18" t="e">
        <f t="shared" si="10"/>
        <v>#REF!</v>
      </c>
      <c r="K54" s="18" t="e">
        <f t="shared" si="11"/>
        <v>#REF!</v>
      </c>
      <c r="L54" s="18">
        <f t="shared" si="12"/>
        <v>0</v>
      </c>
      <c r="M54"/>
    </row>
    <row r="55" spans="1:14" ht="16" thickBot="1" x14ac:dyDescent="0.25">
      <c r="A55" s="91"/>
      <c r="B55" s="92"/>
      <c r="C55" s="99"/>
      <c r="D55" s="19">
        <f t="shared" si="9"/>
        <v>0</v>
      </c>
      <c r="H55" s="18" t="e">
        <f>IF(#REF!="Ja",1,0)</f>
        <v>#REF!</v>
      </c>
      <c r="J55" s="18" t="e">
        <f t="shared" si="10"/>
        <v>#REF!</v>
      </c>
      <c r="K55" s="18" t="e">
        <f t="shared" si="11"/>
        <v>#REF!</v>
      </c>
      <c r="L55" s="18">
        <f t="shared" si="12"/>
        <v>0</v>
      </c>
      <c r="M55"/>
    </row>
    <row r="56" spans="1:14" ht="16" thickBot="1" x14ac:dyDescent="0.25">
      <c r="A56" s="91"/>
      <c r="B56" s="92"/>
      <c r="C56" s="99"/>
      <c r="D56" s="19">
        <f t="shared" si="9"/>
        <v>0</v>
      </c>
      <c r="H56" s="18" t="e">
        <f>IF(#REF!="Ja",1,0)</f>
        <v>#REF!</v>
      </c>
      <c r="J56" s="18" t="e">
        <f t="shared" si="10"/>
        <v>#REF!</v>
      </c>
      <c r="K56" s="18" t="e">
        <f t="shared" si="11"/>
        <v>#REF!</v>
      </c>
      <c r="L56" s="18">
        <f t="shared" si="12"/>
        <v>0</v>
      </c>
      <c r="M56"/>
    </row>
    <row r="57" spans="1:14" ht="16" thickBot="1" x14ac:dyDescent="0.25">
      <c r="A57" s="91"/>
      <c r="B57" s="92"/>
      <c r="C57" s="99"/>
      <c r="D57" s="19">
        <f t="shared" si="9"/>
        <v>0</v>
      </c>
      <c r="H57" s="18" t="e">
        <f>IF(#REF!="Ja",1,0)</f>
        <v>#REF!</v>
      </c>
      <c r="J57" s="18" t="e">
        <f t="shared" si="10"/>
        <v>#REF!</v>
      </c>
      <c r="K57" s="18" t="e">
        <f t="shared" si="11"/>
        <v>#REF!</v>
      </c>
      <c r="L57" s="18">
        <f t="shared" si="12"/>
        <v>0</v>
      </c>
      <c r="M57"/>
    </row>
    <row r="58" spans="1:14" ht="16" thickBot="1" x14ac:dyDescent="0.25">
      <c r="A58" s="91"/>
      <c r="B58" s="92"/>
      <c r="C58" s="99"/>
      <c r="D58" s="19">
        <f t="shared" si="9"/>
        <v>0</v>
      </c>
      <c r="H58" s="18" t="e">
        <f>IF(#REF!="Ja",1,0)</f>
        <v>#REF!</v>
      </c>
      <c r="J58" s="18" t="e">
        <f t="shared" si="10"/>
        <v>#REF!</v>
      </c>
      <c r="K58" s="18" t="e">
        <f t="shared" si="11"/>
        <v>#REF!</v>
      </c>
      <c r="L58" s="18">
        <f t="shared" si="12"/>
        <v>0</v>
      </c>
      <c r="M58"/>
    </row>
    <row r="59" spans="1:14" ht="16" thickBot="1" x14ac:dyDescent="0.25">
      <c r="A59" s="91"/>
      <c r="B59" s="92"/>
      <c r="C59" s="99"/>
      <c r="D59" s="19">
        <f t="shared" si="9"/>
        <v>0</v>
      </c>
      <c r="H59" s="18" t="e">
        <f>IF(#REF!="Ja",1,0)</f>
        <v>#REF!</v>
      </c>
      <c r="J59" s="18" t="e">
        <f t="shared" si="10"/>
        <v>#REF!</v>
      </c>
      <c r="K59" s="18" t="e">
        <f t="shared" si="11"/>
        <v>#REF!</v>
      </c>
      <c r="L59" s="18">
        <f t="shared" si="12"/>
        <v>0</v>
      </c>
      <c r="M59"/>
    </row>
    <row r="60" spans="1:14" ht="16" thickBot="1" x14ac:dyDescent="0.25">
      <c r="A60" s="91"/>
      <c r="B60" s="92"/>
      <c r="C60" s="99"/>
      <c r="D60" s="19">
        <f t="shared" si="9"/>
        <v>0</v>
      </c>
      <c r="H60" s="18" t="e">
        <f>IF(#REF!="Ja",1,0)</f>
        <v>#REF!</v>
      </c>
      <c r="J60" s="18" t="e">
        <f t="shared" si="10"/>
        <v>#REF!</v>
      </c>
      <c r="K60" s="18" t="e">
        <f t="shared" si="11"/>
        <v>#REF!</v>
      </c>
      <c r="L60" s="18">
        <f t="shared" si="12"/>
        <v>0</v>
      </c>
      <c r="M60"/>
    </row>
    <row r="61" spans="1:14" ht="16" thickBot="1" x14ac:dyDescent="0.25">
      <c r="A61" s="91"/>
      <c r="B61" s="92"/>
      <c r="C61" s="99"/>
      <c r="D61" s="19">
        <f t="shared" si="9"/>
        <v>0</v>
      </c>
      <c r="H61" s="18" t="e">
        <f>IF(#REF!="Ja",1,0)</f>
        <v>#REF!</v>
      </c>
      <c r="J61" s="18" t="e">
        <f t="shared" si="10"/>
        <v>#REF!</v>
      </c>
      <c r="K61" s="18" t="e">
        <f t="shared" si="11"/>
        <v>#REF!</v>
      </c>
      <c r="L61" s="18">
        <f t="shared" si="12"/>
        <v>0</v>
      </c>
      <c r="M61"/>
    </row>
    <row r="62" spans="1:14" ht="16" thickBot="1" x14ac:dyDescent="0.25">
      <c r="A62" s="91"/>
      <c r="B62" s="92"/>
      <c r="C62" s="99"/>
      <c r="D62" s="19">
        <f t="shared" si="9"/>
        <v>0</v>
      </c>
      <c r="H62" s="18" t="e">
        <f>IF(#REF!="Ja",1,0)</f>
        <v>#REF!</v>
      </c>
      <c r="J62" s="18" t="e">
        <f t="shared" si="10"/>
        <v>#REF!</v>
      </c>
      <c r="K62" s="18" t="e">
        <f t="shared" si="11"/>
        <v>#REF!</v>
      </c>
      <c r="L62" s="18">
        <f t="shared" si="12"/>
        <v>0</v>
      </c>
      <c r="M62"/>
    </row>
    <row r="63" spans="1:14" ht="16" thickBot="1" x14ac:dyDescent="0.25">
      <c r="A63" s="91"/>
      <c r="B63" s="92"/>
      <c r="C63" s="99"/>
      <c r="D63" s="19">
        <f t="shared" si="9"/>
        <v>0</v>
      </c>
      <c r="H63" s="18" t="e">
        <f>IF(#REF!="Ja",1,0)</f>
        <v>#REF!</v>
      </c>
      <c r="J63" s="18" t="e">
        <f t="shared" si="10"/>
        <v>#REF!</v>
      </c>
      <c r="K63" s="18" t="e">
        <f t="shared" si="11"/>
        <v>#REF!</v>
      </c>
      <c r="L63" s="18">
        <f t="shared" si="12"/>
        <v>0</v>
      </c>
      <c r="M63"/>
    </row>
    <row r="64" spans="1:14" ht="16" thickBot="1" x14ac:dyDescent="0.25">
      <c r="A64" s="91"/>
      <c r="B64" s="92"/>
      <c r="C64" s="99"/>
      <c r="D64" s="19">
        <f t="shared" si="9"/>
        <v>0</v>
      </c>
      <c r="H64" s="18" t="e">
        <f>IF(#REF!="Ja",1,0)</f>
        <v>#REF!</v>
      </c>
      <c r="J64" s="18" t="e">
        <f t="shared" si="10"/>
        <v>#REF!</v>
      </c>
      <c r="K64" s="18" t="e">
        <f t="shared" si="11"/>
        <v>#REF!</v>
      </c>
      <c r="L64" s="18">
        <f t="shared" si="12"/>
        <v>0</v>
      </c>
      <c r="M64"/>
    </row>
    <row r="65" spans="1:14" ht="17" thickTop="1" thickBot="1" x14ac:dyDescent="0.25">
      <c r="A65" s="4" t="s">
        <v>131</v>
      </c>
      <c r="D65" s="27">
        <f>SUM(D50:D64)</f>
        <v>0</v>
      </c>
      <c r="H65" s="18"/>
      <c r="M65"/>
    </row>
    <row r="66" spans="1:14" ht="16" thickTop="1" x14ac:dyDescent="0.2"/>
    <row r="67" spans="1:14" ht="16" x14ac:dyDescent="0.2">
      <c r="A67" s="8" t="s">
        <v>85</v>
      </c>
    </row>
    <row r="68" spans="1:14" ht="16" x14ac:dyDescent="0.2">
      <c r="A68" s="69" t="s">
        <v>149</v>
      </c>
      <c r="H68" s="18"/>
      <c r="M68"/>
    </row>
    <row r="69" spans="1:14" ht="45.75" customHeight="1" thickBot="1" x14ac:dyDescent="0.25">
      <c r="A69" s="51" t="s">
        <v>180</v>
      </c>
      <c r="B69" s="51" t="s">
        <v>115</v>
      </c>
      <c r="C69" s="51" t="s">
        <v>181</v>
      </c>
      <c r="D69" s="52" t="s">
        <v>182</v>
      </c>
      <c r="E69" s="51" t="s">
        <v>7</v>
      </c>
      <c r="G69" s="38"/>
      <c r="H69" s="49"/>
      <c r="I69" s="49"/>
      <c r="J69" s="49"/>
      <c r="K69" s="49"/>
      <c r="M69"/>
      <c r="N69" s="93"/>
    </row>
    <row r="70" spans="1:14" ht="16" thickBot="1" x14ac:dyDescent="0.25">
      <c r="A70" s="91"/>
      <c r="B70" s="92"/>
      <c r="C70" s="84"/>
      <c r="D70" s="84"/>
      <c r="E70" s="19">
        <f>K70</f>
        <v>0</v>
      </c>
      <c r="H70" s="18">
        <f t="shared" ref="H70:H84" si="13">IF(D70="Ja",1,0)</f>
        <v>0</v>
      </c>
      <c r="I70" s="18" t="e">
        <f>IF(#REF!="Ja",1,0)</f>
        <v>#REF!</v>
      </c>
      <c r="J70" s="18" t="e">
        <f>IF(SUM(H70+I70)=2,"Ja","nee")</f>
        <v>#REF!</v>
      </c>
      <c r="K70" s="18">
        <f t="shared" ref="K70:K84" si="14">IF(ISBLANK(D70),0,6)</f>
        <v>0</v>
      </c>
      <c r="M70"/>
    </row>
    <row r="71" spans="1:14" ht="16" thickBot="1" x14ac:dyDescent="0.25">
      <c r="A71" s="91"/>
      <c r="B71" s="92"/>
      <c r="C71" s="84"/>
      <c r="D71" s="84"/>
      <c r="E71" s="19">
        <f t="shared" ref="E71:E84" si="15">K71</f>
        <v>0</v>
      </c>
      <c r="H71" s="18">
        <f t="shared" si="13"/>
        <v>0</v>
      </c>
      <c r="I71" s="18" t="e">
        <f>IF(#REF!="Ja",1,0)</f>
        <v>#REF!</v>
      </c>
      <c r="J71" s="18" t="e">
        <f t="shared" ref="J71:J84" si="16">IF(SUM(H71+I71)=2,"Ja","nee")</f>
        <v>#REF!</v>
      </c>
      <c r="K71" s="18">
        <f t="shared" si="14"/>
        <v>0</v>
      </c>
      <c r="M71"/>
    </row>
    <row r="72" spans="1:14" ht="16" thickBot="1" x14ac:dyDescent="0.25">
      <c r="A72" s="91"/>
      <c r="B72" s="92"/>
      <c r="C72" s="84"/>
      <c r="D72" s="84"/>
      <c r="E72" s="19">
        <f t="shared" si="15"/>
        <v>0</v>
      </c>
      <c r="H72" s="18">
        <f t="shared" si="13"/>
        <v>0</v>
      </c>
      <c r="I72" s="18" t="e">
        <f>IF(#REF!="Ja",1,0)</f>
        <v>#REF!</v>
      </c>
      <c r="J72" s="18" t="e">
        <f t="shared" si="16"/>
        <v>#REF!</v>
      </c>
      <c r="K72" s="18">
        <f t="shared" si="14"/>
        <v>0</v>
      </c>
      <c r="M72"/>
    </row>
    <row r="73" spans="1:14" ht="16" thickBot="1" x14ac:dyDescent="0.25">
      <c r="A73" s="91"/>
      <c r="B73" s="92"/>
      <c r="C73" s="84"/>
      <c r="D73" s="84"/>
      <c r="E73" s="19">
        <f t="shared" si="15"/>
        <v>0</v>
      </c>
      <c r="H73" s="18">
        <f t="shared" si="13"/>
        <v>0</v>
      </c>
      <c r="I73" s="18" t="e">
        <f>IF(#REF!="Ja",1,0)</f>
        <v>#REF!</v>
      </c>
      <c r="J73" s="18" t="e">
        <f t="shared" si="16"/>
        <v>#REF!</v>
      </c>
      <c r="K73" s="18">
        <f t="shared" si="14"/>
        <v>0</v>
      </c>
      <c r="M73"/>
    </row>
    <row r="74" spans="1:14" ht="16" thickBot="1" x14ac:dyDescent="0.25">
      <c r="A74" s="91"/>
      <c r="B74" s="92"/>
      <c r="C74" s="84"/>
      <c r="D74" s="84"/>
      <c r="E74" s="19">
        <f t="shared" si="15"/>
        <v>0</v>
      </c>
      <c r="H74" s="18">
        <f t="shared" si="13"/>
        <v>0</v>
      </c>
      <c r="I74" s="18" t="e">
        <f>IF(#REF!="Ja",1,0)</f>
        <v>#REF!</v>
      </c>
      <c r="J74" s="18" t="e">
        <f t="shared" si="16"/>
        <v>#REF!</v>
      </c>
      <c r="K74" s="18">
        <f t="shared" si="14"/>
        <v>0</v>
      </c>
      <c r="M74"/>
      <c r="N74" s="93"/>
    </row>
    <row r="75" spans="1:14" ht="16" thickBot="1" x14ac:dyDescent="0.25">
      <c r="A75" s="91"/>
      <c r="B75" s="92"/>
      <c r="C75" s="84"/>
      <c r="D75" s="84"/>
      <c r="E75" s="19">
        <f t="shared" si="15"/>
        <v>0</v>
      </c>
      <c r="H75" s="18">
        <f t="shared" si="13"/>
        <v>0</v>
      </c>
      <c r="I75" s="18" t="e">
        <f>IF(#REF!="Ja",1,0)</f>
        <v>#REF!</v>
      </c>
      <c r="J75" s="18" t="e">
        <f t="shared" si="16"/>
        <v>#REF!</v>
      </c>
      <c r="K75" s="18">
        <f t="shared" si="14"/>
        <v>0</v>
      </c>
      <c r="M75"/>
    </row>
    <row r="76" spans="1:14" ht="16" thickBot="1" x14ac:dyDescent="0.25">
      <c r="A76" s="91"/>
      <c r="B76" s="92"/>
      <c r="C76" s="84"/>
      <c r="D76" s="84"/>
      <c r="E76" s="19">
        <f t="shared" si="15"/>
        <v>0</v>
      </c>
      <c r="H76" s="18">
        <f t="shared" si="13"/>
        <v>0</v>
      </c>
      <c r="I76" s="18" t="e">
        <f>IF(#REF!="Ja",1,0)</f>
        <v>#REF!</v>
      </c>
      <c r="J76" s="18" t="e">
        <f t="shared" si="16"/>
        <v>#REF!</v>
      </c>
      <c r="K76" s="18">
        <f t="shared" si="14"/>
        <v>0</v>
      </c>
      <c r="M76"/>
    </row>
    <row r="77" spans="1:14" ht="16" thickBot="1" x14ac:dyDescent="0.25">
      <c r="A77" s="91"/>
      <c r="B77" s="92"/>
      <c r="C77" s="84"/>
      <c r="D77" s="84"/>
      <c r="E77" s="19">
        <f t="shared" si="15"/>
        <v>0</v>
      </c>
      <c r="H77" s="18">
        <f t="shared" si="13"/>
        <v>0</v>
      </c>
      <c r="I77" s="18" t="e">
        <f>IF(#REF!="Ja",1,0)</f>
        <v>#REF!</v>
      </c>
      <c r="J77" s="18" t="e">
        <f t="shared" si="16"/>
        <v>#REF!</v>
      </c>
      <c r="K77" s="18">
        <f t="shared" si="14"/>
        <v>0</v>
      </c>
      <c r="M77"/>
    </row>
    <row r="78" spans="1:14" ht="16" thickBot="1" x14ac:dyDescent="0.25">
      <c r="A78" s="91"/>
      <c r="B78" s="92"/>
      <c r="C78" s="84"/>
      <c r="D78" s="84"/>
      <c r="E78" s="19">
        <f t="shared" si="15"/>
        <v>0</v>
      </c>
      <c r="H78" s="18">
        <f t="shared" si="13"/>
        <v>0</v>
      </c>
      <c r="I78" s="18" t="e">
        <f>IF(#REF!="Ja",1,0)</f>
        <v>#REF!</v>
      </c>
      <c r="J78" s="18" t="e">
        <f t="shared" si="16"/>
        <v>#REF!</v>
      </c>
      <c r="K78" s="18">
        <f t="shared" si="14"/>
        <v>0</v>
      </c>
      <c r="M78"/>
    </row>
    <row r="79" spans="1:14" ht="16" thickBot="1" x14ac:dyDescent="0.25">
      <c r="A79" s="91"/>
      <c r="B79" s="92"/>
      <c r="C79" s="84"/>
      <c r="D79" s="84"/>
      <c r="E79" s="19">
        <f t="shared" si="15"/>
        <v>0</v>
      </c>
      <c r="H79" s="18">
        <f t="shared" si="13"/>
        <v>0</v>
      </c>
      <c r="I79" s="18" t="e">
        <f>IF(#REF!="Ja",1,0)</f>
        <v>#REF!</v>
      </c>
      <c r="J79" s="18" t="e">
        <f t="shared" si="16"/>
        <v>#REF!</v>
      </c>
      <c r="K79" s="18">
        <f t="shared" si="14"/>
        <v>0</v>
      </c>
      <c r="M79"/>
    </row>
    <row r="80" spans="1:14" ht="16" thickBot="1" x14ac:dyDescent="0.25">
      <c r="A80" s="91"/>
      <c r="B80" s="92"/>
      <c r="C80" s="84"/>
      <c r="D80" s="84"/>
      <c r="E80" s="19">
        <f t="shared" si="15"/>
        <v>0</v>
      </c>
      <c r="H80" s="18">
        <f t="shared" si="13"/>
        <v>0</v>
      </c>
      <c r="I80" s="18" t="e">
        <f>IF(#REF!="Ja",1,0)</f>
        <v>#REF!</v>
      </c>
      <c r="J80" s="18" t="e">
        <f t="shared" si="16"/>
        <v>#REF!</v>
      </c>
      <c r="K80" s="18">
        <f t="shared" si="14"/>
        <v>0</v>
      </c>
      <c r="M80"/>
    </row>
    <row r="81" spans="1:13" ht="16" thickBot="1" x14ac:dyDescent="0.25">
      <c r="A81" s="91"/>
      <c r="B81" s="92"/>
      <c r="C81" s="84"/>
      <c r="D81" s="84"/>
      <c r="E81" s="19">
        <f t="shared" si="15"/>
        <v>0</v>
      </c>
      <c r="H81" s="18">
        <f t="shared" si="13"/>
        <v>0</v>
      </c>
      <c r="I81" s="18" t="e">
        <f>IF(#REF!="Ja",1,0)</f>
        <v>#REF!</v>
      </c>
      <c r="J81" s="18" t="e">
        <f t="shared" si="16"/>
        <v>#REF!</v>
      </c>
      <c r="K81" s="18">
        <f t="shared" si="14"/>
        <v>0</v>
      </c>
      <c r="M81"/>
    </row>
    <row r="82" spans="1:13" ht="16" thickBot="1" x14ac:dyDescent="0.25">
      <c r="A82" s="91"/>
      <c r="B82" s="92"/>
      <c r="C82" s="84"/>
      <c r="D82" s="84"/>
      <c r="E82" s="19">
        <f t="shared" si="15"/>
        <v>0</v>
      </c>
      <c r="H82" s="18">
        <f t="shared" si="13"/>
        <v>0</v>
      </c>
      <c r="I82" s="18" t="e">
        <f>IF(#REF!="Ja",1,0)</f>
        <v>#REF!</v>
      </c>
      <c r="J82" s="18" t="e">
        <f t="shared" si="16"/>
        <v>#REF!</v>
      </c>
      <c r="K82" s="18">
        <f t="shared" si="14"/>
        <v>0</v>
      </c>
      <c r="M82"/>
    </row>
    <row r="83" spans="1:13" ht="16" thickBot="1" x14ac:dyDescent="0.25">
      <c r="A83" s="91"/>
      <c r="B83" s="92"/>
      <c r="C83" s="84"/>
      <c r="D83" s="84"/>
      <c r="E83" s="19">
        <f t="shared" si="15"/>
        <v>0</v>
      </c>
      <c r="H83" s="18">
        <f t="shared" si="13"/>
        <v>0</v>
      </c>
      <c r="I83" s="18" t="e">
        <f>IF(#REF!="Ja",1,0)</f>
        <v>#REF!</v>
      </c>
      <c r="J83" s="18" t="e">
        <f t="shared" si="16"/>
        <v>#REF!</v>
      </c>
      <c r="K83" s="18">
        <f t="shared" si="14"/>
        <v>0</v>
      </c>
      <c r="M83"/>
    </row>
    <row r="84" spans="1:13" ht="16" thickBot="1" x14ac:dyDescent="0.25">
      <c r="A84" s="91"/>
      <c r="B84" s="92"/>
      <c r="C84" s="84"/>
      <c r="D84" s="84"/>
      <c r="E84" s="19">
        <f t="shared" si="15"/>
        <v>0</v>
      </c>
      <c r="H84" s="18">
        <f t="shared" si="13"/>
        <v>0</v>
      </c>
      <c r="I84" s="18" t="e">
        <f>IF(#REF!="Ja",1,0)</f>
        <v>#REF!</v>
      </c>
      <c r="J84" s="18" t="e">
        <f t="shared" si="16"/>
        <v>#REF!</v>
      </c>
      <c r="K84" s="18">
        <f t="shared" si="14"/>
        <v>0</v>
      </c>
      <c r="M84"/>
    </row>
    <row r="85" spans="1:13" ht="17" thickTop="1" thickBot="1" x14ac:dyDescent="0.25">
      <c r="A85" s="4" t="s">
        <v>131</v>
      </c>
      <c r="E85" s="27">
        <f>SUM(E70:E84)</f>
        <v>0</v>
      </c>
      <c r="H85" s="18"/>
      <c r="M85"/>
    </row>
    <row r="86" spans="1:13" ht="16" thickTop="1" x14ac:dyDescent="0.2">
      <c r="H86" s="18"/>
      <c r="M86"/>
    </row>
  </sheetData>
  <sheetProtection algorithmName="SHA-512" hashValue="v3QCXh9tbvVhxEIahldIAmw8FGrG5GBJ+mZlUW4FWKizI987OgTi3GtMopm5jPjYxkCv6l9uGVW9N+5KPNlXuQ==" saltValue="u7MWH9KOzUa0inmabxm20A==" spinCount="100000" sheet="1" objects="1" scenarios="1"/>
  <mergeCells count="21">
    <mergeCell ref="B24:D24"/>
    <mergeCell ref="B19:D19"/>
    <mergeCell ref="B20:D20"/>
    <mergeCell ref="B21:D21"/>
    <mergeCell ref="B22:D22"/>
    <mergeCell ref="B23:D23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Wel of niet gedeeld" xr:uid="{E34E96AF-A535-4A69-84F7-B6625A60B88F}">
          <x14:formula1>
            <xm:f>'Informatie (Verberg)'!$L$11:$L$12</xm:f>
          </x14:formula1>
          <xm:sqref>E19:E24</xm:sqref>
        </x14:dataValidation>
        <x14:dataValidation type="list" allowBlank="1" showInputMessage="1" showErrorMessage="1" prompt="ISBN - Ja / Nee" xr:uid="{02F971DC-6A18-4F75-A982-41BC6E1850F7}">
          <x14:formula1>
            <xm:f>'Informatie (Verberg)'!$L$11:$L$12</xm:f>
          </x14:formula1>
          <xm:sqref>E30:E44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J36"/>
  <sheetViews>
    <sheetView topLeftCell="A24" workbookViewId="0"/>
  </sheetViews>
  <sheetFormatPr baseColWidth="10" defaultColWidth="8.83203125" defaultRowHeight="15" x14ac:dyDescent="0.2"/>
  <cols>
    <col min="1" max="1" width="38.5" customWidth="1"/>
    <col min="2" max="2" width="46.33203125" customWidth="1"/>
    <col min="3" max="3" width="12" customWidth="1"/>
    <col min="4" max="4" width="10.5" customWidth="1"/>
    <col min="5" max="5" width="9.1640625" bestFit="1" customWidth="1"/>
    <col min="6" max="10" width="9.1640625" hidden="1" customWidth="1"/>
    <col min="11" max="11" width="0" hidden="1" customWidth="1"/>
  </cols>
  <sheetData>
    <row r="1" spans="1:10" s="71" customFormat="1" ht="26" x14ac:dyDescent="0.3">
      <c r="A1" s="63" t="s">
        <v>150</v>
      </c>
      <c r="G1" s="72" t="s">
        <v>49</v>
      </c>
      <c r="H1" s="72" t="s">
        <v>49</v>
      </c>
      <c r="I1" s="72" t="s">
        <v>49</v>
      </c>
      <c r="J1" s="72" t="s">
        <v>49</v>
      </c>
    </row>
    <row r="2" spans="1:10" hidden="1" x14ac:dyDescent="0.2">
      <c r="G2" s="18"/>
      <c r="H2" s="18"/>
      <c r="I2" s="18"/>
      <c r="J2" s="18"/>
    </row>
    <row r="3" spans="1:10" hidden="1" x14ac:dyDescent="0.2">
      <c r="G3" s="18"/>
      <c r="H3" s="18"/>
      <c r="I3" s="18"/>
      <c r="J3" s="18"/>
    </row>
    <row r="4" spans="1:10" hidden="1" x14ac:dyDescent="0.2">
      <c r="G4" s="18"/>
      <c r="H4" s="18"/>
      <c r="I4" s="18"/>
      <c r="J4" s="18"/>
    </row>
    <row r="5" spans="1:10" hidden="1" x14ac:dyDescent="0.2">
      <c r="G5" s="18"/>
      <c r="H5" s="18"/>
      <c r="I5" s="18"/>
      <c r="J5" s="18"/>
    </row>
    <row r="6" spans="1:10" hidden="1" x14ac:dyDescent="0.2">
      <c r="G6" s="18"/>
      <c r="H6" s="18"/>
      <c r="I6" s="18"/>
      <c r="J6" s="18"/>
    </row>
    <row r="7" spans="1:10" hidden="1" x14ac:dyDescent="0.2">
      <c r="G7" s="18"/>
      <c r="H7" s="18"/>
      <c r="I7" s="18"/>
      <c r="J7" s="18"/>
    </row>
    <row r="8" spans="1:10" hidden="1" x14ac:dyDescent="0.2">
      <c r="G8" s="18"/>
      <c r="H8" s="18"/>
      <c r="I8" s="18"/>
      <c r="J8" s="18"/>
    </row>
    <row r="9" spans="1:10" hidden="1" x14ac:dyDescent="0.2">
      <c r="G9" s="18"/>
      <c r="H9" s="18"/>
      <c r="I9" s="18"/>
      <c r="J9" s="18"/>
    </row>
    <row r="10" spans="1:10" hidden="1" x14ac:dyDescent="0.2">
      <c r="G10" s="18"/>
      <c r="H10" s="18"/>
      <c r="I10" s="18"/>
      <c r="J10" s="18"/>
    </row>
    <row r="11" spans="1:10" hidden="1" x14ac:dyDescent="0.2">
      <c r="G11" s="18"/>
      <c r="H11" s="18"/>
      <c r="I11" s="18"/>
      <c r="J11" s="18"/>
    </row>
    <row r="12" spans="1:10" hidden="1" x14ac:dyDescent="0.2">
      <c r="G12" s="18"/>
      <c r="H12" s="18"/>
      <c r="I12" s="18"/>
      <c r="J12" s="18"/>
    </row>
    <row r="13" spans="1:10" hidden="1" x14ac:dyDescent="0.2">
      <c r="G13" s="18"/>
      <c r="H13" s="18"/>
      <c r="I13" s="18"/>
      <c r="J13" s="18"/>
    </row>
    <row r="14" spans="1:10" hidden="1" x14ac:dyDescent="0.2">
      <c r="G14" s="18"/>
      <c r="H14" s="18"/>
      <c r="I14" s="18"/>
      <c r="J14" s="18"/>
    </row>
    <row r="15" spans="1:10" x14ac:dyDescent="0.2">
      <c r="G15" s="18"/>
      <c r="H15" s="18"/>
      <c r="I15" s="18"/>
      <c r="J15" s="18"/>
    </row>
    <row r="16" spans="1:10" ht="16" x14ac:dyDescent="0.2">
      <c r="A16" s="8" t="s">
        <v>68</v>
      </c>
      <c r="G16" s="18"/>
      <c r="H16" s="18"/>
      <c r="I16" s="18"/>
      <c r="J16" s="18"/>
    </row>
    <row r="17" spans="1:10" ht="16" x14ac:dyDescent="0.2">
      <c r="A17" s="69" t="s">
        <v>172</v>
      </c>
      <c r="G17" s="18"/>
      <c r="H17" s="18"/>
      <c r="I17" s="18"/>
      <c r="J17" s="18"/>
    </row>
    <row r="18" spans="1:10" ht="17" thickBot="1" x14ac:dyDescent="0.25">
      <c r="A18" s="51" t="s">
        <v>118</v>
      </c>
      <c r="B18" s="51" t="s">
        <v>117</v>
      </c>
      <c r="C18" s="52" t="s">
        <v>109</v>
      </c>
      <c r="D18" s="51" t="s">
        <v>7</v>
      </c>
      <c r="G18" s="18"/>
      <c r="H18" s="18"/>
      <c r="I18" s="18"/>
      <c r="J18" s="18"/>
    </row>
    <row r="19" spans="1:10" ht="16" thickBot="1" x14ac:dyDescent="0.25">
      <c r="A19" s="91"/>
      <c r="B19" s="92"/>
      <c r="C19" s="84"/>
      <c r="D19" s="19">
        <f>H19</f>
        <v>0</v>
      </c>
      <c r="G19" s="18"/>
      <c r="H19" s="18">
        <f>IF(C19="Ja",2,0)</f>
        <v>0</v>
      </c>
      <c r="I19" s="18"/>
      <c r="J19" s="18"/>
    </row>
    <row r="20" spans="1:10" ht="16" thickBot="1" x14ac:dyDescent="0.25">
      <c r="A20" s="91"/>
      <c r="B20" s="92"/>
      <c r="C20" s="84"/>
      <c r="D20" s="19">
        <f t="shared" ref="D20:D34" si="0">H20</f>
        <v>0</v>
      </c>
      <c r="G20" s="18"/>
      <c r="H20" s="18">
        <f t="shared" ref="H20:H34" si="1">IF(C20="Ja",2,0)</f>
        <v>0</v>
      </c>
      <c r="I20" s="18"/>
      <c r="J20" s="18"/>
    </row>
    <row r="21" spans="1:10" ht="16" thickBot="1" x14ac:dyDescent="0.25">
      <c r="A21" s="91"/>
      <c r="B21" s="92"/>
      <c r="C21" s="84"/>
      <c r="D21" s="19">
        <f t="shared" si="0"/>
        <v>0</v>
      </c>
      <c r="G21" s="18"/>
      <c r="H21" s="18">
        <f t="shared" si="1"/>
        <v>0</v>
      </c>
      <c r="I21" s="18"/>
      <c r="J21" s="18"/>
    </row>
    <row r="22" spans="1:10" ht="16" thickBot="1" x14ac:dyDescent="0.25">
      <c r="A22" s="91"/>
      <c r="B22" s="92"/>
      <c r="C22" s="84"/>
      <c r="D22" s="19">
        <f t="shared" si="0"/>
        <v>0</v>
      </c>
      <c r="G22" s="18"/>
      <c r="H22" s="18">
        <f t="shared" si="1"/>
        <v>0</v>
      </c>
      <c r="I22" s="18"/>
      <c r="J22" s="18"/>
    </row>
    <row r="23" spans="1:10" ht="16" thickBot="1" x14ac:dyDescent="0.25">
      <c r="A23" s="91"/>
      <c r="B23" s="92"/>
      <c r="C23" s="84"/>
      <c r="D23" s="19">
        <f t="shared" si="0"/>
        <v>0</v>
      </c>
      <c r="G23" s="18"/>
      <c r="H23" s="18">
        <f t="shared" si="1"/>
        <v>0</v>
      </c>
      <c r="I23" s="18"/>
      <c r="J23" s="18"/>
    </row>
    <row r="24" spans="1:10" ht="16" thickBot="1" x14ac:dyDescent="0.25">
      <c r="A24" s="91"/>
      <c r="B24" s="92"/>
      <c r="C24" s="84"/>
      <c r="D24" s="19">
        <f t="shared" si="0"/>
        <v>0</v>
      </c>
      <c r="G24" s="18"/>
      <c r="H24" s="18">
        <f t="shared" si="1"/>
        <v>0</v>
      </c>
      <c r="I24" s="18"/>
      <c r="J24" s="18"/>
    </row>
    <row r="25" spans="1:10" ht="16" thickBot="1" x14ac:dyDescent="0.25">
      <c r="A25" s="91"/>
      <c r="B25" s="92"/>
      <c r="C25" s="84"/>
      <c r="D25" s="19">
        <f t="shared" si="0"/>
        <v>0</v>
      </c>
      <c r="G25" s="18"/>
      <c r="H25" s="18">
        <f t="shared" si="1"/>
        <v>0</v>
      </c>
      <c r="I25" s="18"/>
      <c r="J25" s="18"/>
    </row>
    <row r="26" spans="1:10" ht="16" thickBot="1" x14ac:dyDescent="0.25">
      <c r="A26" s="91"/>
      <c r="B26" s="92"/>
      <c r="C26" s="84"/>
      <c r="D26" s="19">
        <f t="shared" si="0"/>
        <v>0</v>
      </c>
      <c r="G26" s="18"/>
      <c r="H26" s="18">
        <f t="shared" si="1"/>
        <v>0</v>
      </c>
      <c r="I26" s="18"/>
      <c r="J26" s="18"/>
    </row>
    <row r="27" spans="1:10" ht="16" thickBot="1" x14ac:dyDescent="0.25">
      <c r="A27" s="91"/>
      <c r="B27" s="92"/>
      <c r="C27" s="84"/>
      <c r="D27" s="19">
        <f t="shared" si="0"/>
        <v>0</v>
      </c>
      <c r="G27" s="18"/>
      <c r="H27" s="18">
        <f t="shared" si="1"/>
        <v>0</v>
      </c>
      <c r="I27" s="18"/>
      <c r="J27" s="18"/>
    </row>
    <row r="28" spans="1:10" ht="16" thickBot="1" x14ac:dyDescent="0.25">
      <c r="A28" s="91"/>
      <c r="B28" s="92"/>
      <c r="C28" s="84"/>
      <c r="D28" s="19">
        <f t="shared" si="0"/>
        <v>0</v>
      </c>
      <c r="G28" s="18"/>
      <c r="H28" s="18">
        <f t="shared" si="1"/>
        <v>0</v>
      </c>
      <c r="I28" s="18"/>
      <c r="J28" s="18"/>
    </row>
    <row r="29" spans="1:10" ht="16" thickBot="1" x14ac:dyDescent="0.25">
      <c r="A29" s="91"/>
      <c r="B29" s="92"/>
      <c r="C29" s="84"/>
      <c r="D29" s="19">
        <f t="shared" si="0"/>
        <v>0</v>
      </c>
      <c r="G29" s="18"/>
      <c r="H29" s="18">
        <f t="shared" si="1"/>
        <v>0</v>
      </c>
      <c r="I29" s="18"/>
      <c r="J29" s="18"/>
    </row>
    <row r="30" spans="1:10" ht="16" thickBot="1" x14ac:dyDescent="0.25">
      <c r="A30" s="91"/>
      <c r="B30" s="92"/>
      <c r="C30" s="84"/>
      <c r="D30" s="19">
        <f t="shared" si="0"/>
        <v>0</v>
      </c>
      <c r="G30" s="18"/>
      <c r="H30" s="18">
        <f t="shared" si="1"/>
        <v>0</v>
      </c>
      <c r="I30" s="18"/>
      <c r="J30" s="18"/>
    </row>
    <row r="31" spans="1:10" ht="16" thickBot="1" x14ac:dyDescent="0.25">
      <c r="A31" s="91"/>
      <c r="B31" s="92"/>
      <c r="C31" s="84"/>
      <c r="D31" s="19">
        <f t="shared" si="0"/>
        <v>0</v>
      </c>
      <c r="G31" s="18"/>
      <c r="H31" s="18">
        <f t="shared" si="1"/>
        <v>0</v>
      </c>
      <c r="I31" s="18"/>
      <c r="J31" s="18"/>
    </row>
    <row r="32" spans="1:10" ht="16" thickBot="1" x14ac:dyDescent="0.25">
      <c r="A32" s="91"/>
      <c r="B32" s="92"/>
      <c r="C32" s="84"/>
      <c r="D32" s="19">
        <f t="shared" si="0"/>
        <v>0</v>
      </c>
      <c r="G32" s="18"/>
      <c r="H32" s="18">
        <f t="shared" si="1"/>
        <v>0</v>
      </c>
      <c r="I32" s="18"/>
      <c r="J32" s="18"/>
    </row>
    <row r="33" spans="1:10" ht="16" thickBot="1" x14ac:dyDescent="0.25">
      <c r="A33" s="91"/>
      <c r="B33" s="92"/>
      <c r="C33" s="84"/>
      <c r="D33" s="19">
        <f t="shared" si="0"/>
        <v>0</v>
      </c>
      <c r="G33" s="18"/>
      <c r="H33" s="18">
        <f t="shared" si="1"/>
        <v>0</v>
      </c>
      <c r="I33" s="18"/>
      <c r="J33" s="18"/>
    </row>
    <row r="34" spans="1:10" ht="16" thickBot="1" x14ac:dyDescent="0.25">
      <c r="A34" s="91"/>
      <c r="B34" s="92"/>
      <c r="C34" s="84"/>
      <c r="D34" s="19">
        <f t="shared" si="0"/>
        <v>0</v>
      </c>
      <c r="G34" s="18"/>
      <c r="H34" s="18">
        <f t="shared" si="1"/>
        <v>0</v>
      </c>
      <c r="I34" s="18"/>
      <c r="J34" s="18"/>
    </row>
    <row r="35" spans="1:10" ht="17" thickTop="1" thickBot="1" x14ac:dyDescent="0.25">
      <c r="A35" s="4" t="s">
        <v>151</v>
      </c>
      <c r="B35" s="2"/>
      <c r="D35" s="27">
        <f>SUM(D19:D34)</f>
        <v>0</v>
      </c>
      <c r="G35" s="18"/>
      <c r="H35" s="18"/>
      <c r="I35" s="18"/>
      <c r="J35" s="18"/>
    </row>
    <row r="36" spans="1:10" ht="16" thickTop="1" x14ac:dyDescent="0.2"/>
  </sheetData>
  <sheetProtection algorithmName="SHA-512" hashValue="1xuzDoWpa06DKQwSvL6m+F7J8DrRJ2Nrv6tEiJBE/2UuD4vLOfqsA+jfnlt8NxJz4ZDVGLydncox2+v/1j2Rqg==" saltValue="IPykyfd1XHk3Xzm59t9t0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el of geen verklaring" xr:uid="{8217D1C2-5F31-47AA-B8A5-536D5685E83E}">
          <x14:formula1>
            <xm:f>'Informatie (Verberg)'!$L$11:$L$12</xm:f>
          </x14:formula1>
          <xm:sqref>C19:C34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AE25-5139-46A6-B8D0-BD596A5CE4BE}">
  <sheetPr>
    <tabColor rgb="FFFF0000"/>
  </sheetPr>
  <dimension ref="A1:L49"/>
  <sheetViews>
    <sheetView workbookViewId="0">
      <selection activeCell="F28" sqref="F28"/>
    </sheetView>
  </sheetViews>
  <sheetFormatPr baseColWidth="10" defaultColWidth="8.83203125" defaultRowHeight="15" x14ac:dyDescent="0.2"/>
  <cols>
    <col min="6" max="6" width="36" bestFit="1" customWidth="1"/>
    <col min="9" max="9" width="39.33203125" bestFit="1" customWidth="1"/>
    <col min="12" max="12" width="19" bestFit="1" customWidth="1"/>
  </cols>
  <sheetData>
    <row r="1" spans="1:12" x14ac:dyDescent="0.2">
      <c r="F1" s="36" t="s">
        <v>49</v>
      </c>
      <c r="G1" s="36" t="s">
        <v>49</v>
      </c>
      <c r="H1" s="36" t="s">
        <v>49</v>
      </c>
      <c r="I1" s="36" t="s">
        <v>49</v>
      </c>
      <c r="L1" s="36" t="s">
        <v>93</v>
      </c>
    </row>
    <row r="2" spans="1:12" ht="16" x14ac:dyDescent="0.2">
      <c r="A2" s="8" t="s">
        <v>4</v>
      </c>
      <c r="L2" s="2" t="s">
        <v>90</v>
      </c>
    </row>
    <row r="3" spans="1:12" x14ac:dyDescent="0.2">
      <c r="L3" s="2" t="s">
        <v>91</v>
      </c>
    </row>
    <row r="4" spans="1:12" ht="16" thickBot="1" x14ac:dyDescent="0.25">
      <c r="A4" s="9" t="s">
        <v>5</v>
      </c>
      <c r="B4" s="9" t="s">
        <v>6</v>
      </c>
      <c r="C4" s="10" t="s">
        <v>7</v>
      </c>
    </row>
    <row r="5" spans="1:12" ht="33" thickBot="1" x14ac:dyDescent="0.25">
      <c r="A5" s="34"/>
      <c r="B5" s="35"/>
      <c r="C5" s="19">
        <f>A5*2</f>
        <v>0</v>
      </c>
      <c r="L5" s="44" t="s">
        <v>94</v>
      </c>
    </row>
    <row r="6" spans="1:12" ht="16" thickBot="1" x14ac:dyDescent="0.25">
      <c r="A6" s="4" t="s">
        <v>8</v>
      </c>
      <c r="C6" s="31">
        <f>C5</f>
        <v>0</v>
      </c>
      <c r="L6" s="2" t="s">
        <v>95</v>
      </c>
    </row>
    <row r="7" spans="1:12" ht="16" thickTop="1" x14ac:dyDescent="0.2">
      <c r="C7" s="13"/>
      <c r="K7" s="2"/>
      <c r="L7" s="2" t="s">
        <v>96</v>
      </c>
    </row>
    <row r="8" spans="1:12" ht="16" x14ac:dyDescent="0.2">
      <c r="A8" s="8" t="s">
        <v>9</v>
      </c>
      <c r="K8" s="2"/>
      <c r="L8" s="2" t="s">
        <v>97</v>
      </c>
    </row>
    <row r="9" spans="1:12" x14ac:dyDescent="0.2">
      <c r="K9" s="2"/>
    </row>
    <row r="10" spans="1:12" ht="16" thickBot="1" x14ac:dyDescent="0.25">
      <c r="A10" s="9" t="s">
        <v>10</v>
      </c>
      <c r="B10" s="9" t="s">
        <v>11</v>
      </c>
      <c r="C10" s="10" t="s">
        <v>7</v>
      </c>
      <c r="L10" s="15" t="s">
        <v>98</v>
      </c>
    </row>
    <row r="11" spans="1:12" ht="16" thickBot="1" x14ac:dyDescent="0.25">
      <c r="A11" s="37"/>
      <c r="B11" s="35"/>
      <c r="C11" s="12" t="str">
        <f>IF(F11=2,4,"")</f>
        <v/>
      </c>
      <c r="D11" t="str">
        <f>IF(ISBLANK(A11)=FALSE,IF(F11=0,"* datum niet tussen afgifte- en einddatum","")," ")</f>
        <v xml:space="preserve"> </v>
      </c>
      <c r="F11">
        <f t="shared" ref="F11:F12" si="0">IF(ISERROR(G11+H11&lt;=1),0,(G11+H11))</f>
        <v>0</v>
      </c>
      <c r="G11" t="str">
        <f>IF(ISBLANK(A11)=FALSE,IF(A11&lt;Samenvatting!#REF!,"* Fout, datum voor afgiftedatum","1")," ")</f>
        <v xml:space="preserve"> </v>
      </c>
      <c r="H11" t="str">
        <f>IF(ISBLANK(A11)=FALSE,IF(A11&gt;Samenvatting!#REF!,"* Fout, datum na einddatum","1")," ")</f>
        <v xml:space="preserve"> </v>
      </c>
      <c r="I11" t="str">
        <f>IF(F11=0,"* datum niet tussen afgifte- en einddatum","")</f>
        <v>* datum niet tussen afgifte- en einddatum</v>
      </c>
      <c r="L11" s="2" t="s">
        <v>99</v>
      </c>
    </row>
    <row r="12" spans="1:12" ht="16" thickBot="1" x14ac:dyDescent="0.25">
      <c r="A12" s="37"/>
      <c r="B12" s="35"/>
      <c r="C12" s="12" t="str">
        <f t="shared" ref="C12:C13" si="1">IF(F12=2,4,"")</f>
        <v/>
      </c>
      <c r="D12" t="str">
        <f>IF(ISBLANK(A12)=FALSE,IF(F12=0,"* datum niet tussen afgifte- en einddatum","")," ")</f>
        <v xml:space="preserve"> </v>
      </c>
      <c r="F12">
        <f t="shared" si="0"/>
        <v>0</v>
      </c>
      <c r="G12" t="str">
        <f>IF(ISBLANK(A12)=FALSE,IF(A12&lt;Samenvatting!#REF!,"* Fout, datum voor afgiftedatum","1")," ")</f>
        <v xml:space="preserve"> </v>
      </c>
      <c r="H12" t="str">
        <f>IF(ISBLANK(A12)=FALSE,IF(A12&gt;Samenvatting!#REF!,"* Fout, datum na einddatum","1")," ")</f>
        <v xml:space="preserve"> </v>
      </c>
      <c r="L12" s="2" t="s">
        <v>100</v>
      </c>
    </row>
    <row r="13" spans="1:12" ht="16" thickBot="1" x14ac:dyDescent="0.25">
      <c r="A13" s="37"/>
      <c r="B13" s="35"/>
      <c r="C13" s="12" t="str">
        <f t="shared" si="1"/>
        <v/>
      </c>
      <c r="D13" t="str">
        <f>IF(ISBLANK(A13)=FALSE,IF(F13=0,"* datum niet tussen afgifte- en einddatum","")," ")</f>
        <v xml:space="preserve"> </v>
      </c>
      <c r="F13">
        <f>IF(ISERROR(G13+H13&lt;=1),0,(G13+H13))</f>
        <v>0</v>
      </c>
      <c r="G13" t="str">
        <f>IF(ISBLANK(A13)=FALSE,IF(A13&lt;Samenvatting!#REF!,"* Fout, datum voor afgiftedatum","1")," ")</f>
        <v xml:space="preserve"> </v>
      </c>
      <c r="H13" t="str">
        <f>IF(ISBLANK(A13)=FALSE,IF(A13&gt;Samenvatting!#REF!,"* Fout, datum na einddatum","1")," ")</f>
        <v xml:space="preserve"> </v>
      </c>
    </row>
    <row r="14" spans="1:12" ht="16" thickBot="1" x14ac:dyDescent="0.25">
      <c r="A14" s="4" t="s">
        <v>8</v>
      </c>
      <c r="C14" s="31">
        <f>SUM(C11:C13)</f>
        <v>0</v>
      </c>
      <c r="L14" s="36" t="s">
        <v>102</v>
      </c>
    </row>
    <row r="15" spans="1:12" ht="16" thickTop="1" x14ac:dyDescent="0.2">
      <c r="F15" t="s">
        <v>48</v>
      </c>
      <c r="L15" t="s">
        <v>55</v>
      </c>
    </row>
    <row r="16" spans="1:12" ht="16" x14ac:dyDescent="0.2">
      <c r="A16" s="8" t="s">
        <v>12</v>
      </c>
      <c r="L16" t="s">
        <v>56</v>
      </c>
    </row>
    <row r="17" spans="1:12" x14ac:dyDescent="0.2">
      <c r="L17" t="s">
        <v>57</v>
      </c>
    </row>
    <row r="18" spans="1:12" ht="16" thickBot="1" x14ac:dyDescent="0.25">
      <c r="A18" s="9" t="s">
        <v>10</v>
      </c>
      <c r="B18" s="9" t="s">
        <v>46</v>
      </c>
      <c r="C18" s="9" t="s">
        <v>13</v>
      </c>
      <c r="D18" s="10" t="s">
        <v>7</v>
      </c>
      <c r="L18" t="s">
        <v>58</v>
      </c>
    </row>
    <row r="19" spans="1:12" ht="16" thickBot="1" x14ac:dyDescent="0.25">
      <c r="A19" s="37"/>
      <c r="B19" s="35"/>
      <c r="C19" s="35"/>
      <c r="D19" s="12" t="str">
        <f>IF(F19=2,2,"")</f>
        <v/>
      </c>
      <c r="E19" t="str">
        <f t="shared" ref="E19:E26" si="2">IF(ISBLANK(A19)=FALSE,IF(F19=0,"* datum niet tussen afgifte- en einddatum","")," ")</f>
        <v xml:space="preserve"> </v>
      </c>
      <c r="F19">
        <f t="shared" ref="F19" si="3">IF(ISERROR(G19+H19&lt;=1),0,(G19+H19))</f>
        <v>0</v>
      </c>
      <c r="G19" t="str">
        <f>IF(ISBLANK(A19)=FALSE,IF(A19&lt;Samenvatting!#REF!,"* Fout, datum voor afgiftedatum","1")," ")</f>
        <v xml:space="preserve"> </v>
      </c>
      <c r="H19" t="str">
        <f>IF(ISBLANK(A19)=FALSE,IF(A19&gt;Samenvatting!#REF!,"* Fout, datum na einddatum","1")," ")</f>
        <v xml:space="preserve"> </v>
      </c>
      <c r="L19" t="s">
        <v>59</v>
      </c>
    </row>
    <row r="20" spans="1:12" ht="16" thickBot="1" x14ac:dyDescent="0.25">
      <c r="A20" s="37"/>
      <c r="B20" s="35"/>
      <c r="C20" s="35"/>
      <c r="D20" s="12" t="str">
        <f t="shared" ref="D20:D36" si="4">IF(F20=2,2,"")</f>
        <v/>
      </c>
      <c r="E20" t="str">
        <f t="shared" si="2"/>
        <v xml:space="preserve"> </v>
      </c>
      <c r="F20">
        <f>IF(ISERROR(G20+H20&lt;=1),0,(G20+H20))</f>
        <v>0</v>
      </c>
      <c r="G20" t="str">
        <f>IF(ISBLANK(A20)=FALSE,IF(A20&lt;Samenvatting!#REF!,"* Fout, datum voor afgiftedatum","1")," ")</f>
        <v xml:space="preserve"> </v>
      </c>
      <c r="H20" t="str">
        <f>IF(ISBLANK(A20)=FALSE,IF(A20&gt;Samenvatting!#REF!,"* Fout, datum na einddatum","1")," ")</f>
        <v xml:space="preserve"> </v>
      </c>
      <c r="L20" t="s">
        <v>60</v>
      </c>
    </row>
    <row r="21" spans="1:12" ht="16" thickBot="1" x14ac:dyDescent="0.25">
      <c r="A21" s="37"/>
      <c r="B21" s="35"/>
      <c r="C21" s="35"/>
      <c r="D21" s="12" t="str">
        <f t="shared" si="4"/>
        <v/>
      </c>
      <c r="E21" t="str">
        <f t="shared" si="2"/>
        <v xml:space="preserve"> </v>
      </c>
      <c r="F21">
        <f t="shared" ref="F21:F36" si="5">IF(ISERROR(G21+H21&lt;=1),0,(G21+H21))</f>
        <v>0</v>
      </c>
      <c r="G21" t="str">
        <f>IF(ISBLANK(A21)=FALSE,IF(A21&lt;Samenvatting!#REF!,"* Fout, datum voor afgiftedatum","1")," ")</f>
        <v xml:space="preserve"> </v>
      </c>
      <c r="H21" t="str">
        <f>IF(ISBLANK(A21)=FALSE,IF(A21&gt;Samenvatting!#REF!,"* Fout, datum na einddatum","1")," ")</f>
        <v xml:space="preserve"> </v>
      </c>
      <c r="L21" t="s">
        <v>101</v>
      </c>
    </row>
    <row r="22" spans="1:12" ht="16" thickBot="1" x14ac:dyDescent="0.25">
      <c r="A22" s="37"/>
      <c r="B22" s="35"/>
      <c r="C22" s="35"/>
      <c r="D22" s="12" t="str">
        <f t="shared" si="4"/>
        <v/>
      </c>
      <c r="E22" t="str">
        <f t="shared" si="2"/>
        <v xml:space="preserve"> </v>
      </c>
      <c r="F22">
        <f t="shared" si="5"/>
        <v>0</v>
      </c>
      <c r="G22" t="str">
        <f>IF(ISBLANK(A22)=FALSE,IF(A22&lt;Samenvatting!#REF!,"* Fout, datum voor afgiftedatum","1")," ")</f>
        <v xml:space="preserve"> </v>
      </c>
      <c r="H22" t="str">
        <f>IF(ISBLANK(A22)=FALSE,IF(A22&gt;Samenvatting!#REF!,"* Fout, datum na einddatum","1")," ")</f>
        <v xml:space="preserve"> </v>
      </c>
    </row>
    <row r="23" spans="1:12" ht="16" thickBot="1" x14ac:dyDescent="0.25">
      <c r="A23" s="37"/>
      <c r="B23" s="35"/>
      <c r="C23" s="35"/>
      <c r="D23" s="12" t="str">
        <f t="shared" si="4"/>
        <v/>
      </c>
      <c r="E23" t="str">
        <f t="shared" si="2"/>
        <v xml:space="preserve"> </v>
      </c>
      <c r="F23">
        <f t="shared" si="5"/>
        <v>0</v>
      </c>
      <c r="G23" t="str">
        <f>IF(ISBLANK(A23)=FALSE,IF(A23&lt;Samenvatting!#REF!,"* Fout, datum voor afgiftedatum","1")," ")</f>
        <v xml:space="preserve"> </v>
      </c>
      <c r="H23" t="str">
        <f>IF(ISBLANK(A23)=FALSE,IF(A23&gt;Samenvatting!#REF!,"* Fout, datum na einddatum","1")," ")</f>
        <v xml:space="preserve"> </v>
      </c>
    </row>
    <row r="24" spans="1:12" ht="16" thickBot="1" x14ac:dyDescent="0.25">
      <c r="A24" s="37"/>
      <c r="B24" s="35"/>
      <c r="C24" s="35"/>
      <c r="D24" s="12" t="str">
        <f t="shared" si="4"/>
        <v/>
      </c>
      <c r="E24" t="str">
        <f t="shared" si="2"/>
        <v xml:space="preserve"> </v>
      </c>
      <c r="F24">
        <f t="shared" si="5"/>
        <v>0</v>
      </c>
      <c r="G24" t="str">
        <f>IF(ISBLANK(A24)=FALSE,IF(A24&lt;Samenvatting!#REF!,"* Fout, datum voor afgiftedatum","1")," ")</f>
        <v xml:space="preserve"> </v>
      </c>
      <c r="H24" t="str">
        <f>IF(ISBLANK(A24)=FALSE,IF(A24&gt;Samenvatting!#REF!,"* Fout, datum na einddatum","1")," ")</f>
        <v xml:space="preserve"> </v>
      </c>
    </row>
    <row r="25" spans="1:12" ht="16" thickBot="1" x14ac:dyDescent="0.25">
      <c r="A25" s="37"/>
      <c r="B25" s="35"/>
      <c r="C25" s="35"/>
      <c r="D25" s="12" t="str">
        <f t="shared" si="4"/>
        <v/>
      </c>
      <c r="E25" t="str">
        <f t="shared" si="2"/>
        <v xml:space="preserve"> </v>
      </c>
      <c r="F25">
        <f t="shared" si="5"/>
        <v>0</v>
      </c>
      <c r="G25" t="str">
        <f>IF(ISBLANK(A25)=FALSE,IF(A25&lt;Samenvatting!#REF!,"* Fout, datum voor afgiftedatum","1")," ")</f>
        <v xml:space="preserve"> </v>
      </c>
      <c r="H25" t="str">
        <f>IF(ISBLANK(A25)=FALSE,IF(A25&gt;Samenvatting!#REF!,"* Fout, datum na einddatum","1")," ")</f>
        <v xml:space="preserve"> </v>
      </c>
    </row>
    <row r="26" spans="1:12" ht="16" thickBot="1" x14ac:dyDescent="0.25">
      <c r="A26" s="37"/>
      <c r="B26" s="35"/>
      <c r="C26" s="35"/>
      <c r="D26" s="12" t="str">
        <f t="shared" si="4"/>
        <v/>
      </c>
      <c r="E26" t="str">
        <f t="shared" si="2"/>
        <v xml:space="preserve"> </v>
      </c>
      <c r="F26">
        <f t="shared" si="5"/>
        <v>0</v>
      </c>
      <c r="G26" t="str">
        <f>IF(ISBLANK(A26)=FALSE,IF(A26&lt;Samenvatting!#REF!,"* Fout, datum voor afgiftedatum","1")," ")</f>
        <v xml:space="preserve"> </v>
      </c>
      <c r="H26" t="str">
        <f>IF(ISBLANK(A26)=FALSE,IF(A26&gt;Samenvatting!#REF!,"* Fout, datum na einddatum","1")," ")</f>
        <v xml:space="preserve"> </v>
      </c>
    </row>
    <row r="27" spans="1:12" ht="16" thickBot="1" x14ac:dyDescent="0.25">
      <c r="A27" s="37"/>
      <c r="B27" s="35"/>
      <c r="C27" s="35"/>
      <c r="D27" s="12" t="str">
        <f t="shared" si="4"/>
        <v/>
      </c>
    </row>
    <row r="28" spans="1:12" ht="16" thickBot="1" x14ac:dyDescent="0.25">
      <c r="A28" s="37"/>
      <c r="B28" s="35"/>
      <c r="C28" s="35"/>
      <c r="D28" s="12" t="str">
        <f t="shared" si="4"/>
        <v/>
      </c>
    </row>
    <row r="29" spans="1:12" ht="16" thickBot="1" x14ac:dyDescent="0.25">
      <c r="A29" s="37"/>
      <c r="B29" s="35"/>
      <c r="C29" s="35"/>
      <c r="D29" s="12" t="str">
        <f t="shared" si="4"/>
        <v/>
      </c>
    </row>
    <row r="30" spans="1:12" ht="16" thickBot="1" x14ac:dyDescent="0.25">
      <c r="A30" s="37"/>
      <c r="B30" s="35"/>
      <c r="C30" s="35"/>
      <c r="D30" s="12" t="str">
        <f t="shared" si="4"/>
        <v/>
      </c>
    </row>
    <row r="31" spans="1:12" ht="16" thickBot="1" x14ac:dyDescent="0.25">
      <c r="A31" s="37"/>
      <c r="B31" s="35"/>
      <c r="C31" s="35"/>
      <c r="D31" s="12" t="str">
        <f t="shared" si="4"/>
        <v/>
      </c>
    </row>
    <row r="32" spans="1:12" ht="16" thickBot="1" x14ac:dyDescent="0.25">
      <c r="A32" s="37"/>
      <c r="B32" s="35"/>
      <c r="C32" s="35"/>
      <c r="D32" s="12" t="str">
        <f t="shared" si="4"/>
        <v/>
      </c>
    </row>
    <row r="33" spans="1:8" ht="16" thickBot="1" x14ac:dyDescent="0.25">
      <c r="A33" s="37"/>
      <c r="B33" s="35"/>
      <c r="C33" s="35"/>
      <c r="D33" s="12" t="str">
        <f t="shared" si="4"/>
        <v/>
      </c>
    </row>
    <row r="34" spans="1:8" ht="16" thickBot="1" x14ac:dyDescent="0.25">
      <c r="A34" s="37"/>
      <c r="B34" s="35"/>
      <c r="C34" s="35"/>
      <c r="D34" s="12" t="str">
        <f t="shared" si="4"/>
        <v/>
      </c>
    </row>
    <row r="35" spans="1:8" ht="16" thickBot="1" x14ac:dyDescent="0.25">
      <c r="A35" s="37"/>
      <c r="B35" s="35"/>
      <c r="C35" s="35"/>
      <c r="D35" s="12" t="str">
        <f t="shared" si="4"/>
        <v/>
      </c>
    </row>
    <row r="36" spans="1:8" ht="16" thickBot="1" x14ac:dyDescent="0.25">
      <c r="A36" s="37"/>
      <c r="B36" s="35"/>
      <c r="C36" s="35"/>
      <c r="D36" s="12" t="str">
        <f t="shared" si="4"/>
        <v/>
      </c>
      <c r="E36" t="str">
        <f>IF(ISBLANK(A36)=FALSE,IF(F36=0,"* datum niet tussen afgifte- en einddatum","")," ")</f>
        <v xml:space="preserve"> </v>
      </c>
      <c r="F36">
        <f t="shared" si="5"/>
        <v>0</v>
      </c>
      <c r="G36" t="str">
        <f>IF(ISBLANK(A36)=FALSE,IF(A36&lt;Samenvatting!#REF!,"* Fout, datum voor afgiftedatum","1")," ")</f>
        <v xml:space="preserve"> </v>
      </c>
      <c r="H36" t="str">
        <f>IF(ISBLANK(A36)=FALSE,IF(A36&gt;Samenvatting!#REF!,"* Fout, datum na einddatum","1")," ")</f>
        <v xml:space="preserve"> </v>
      </c>
    </row>
    <row r="37" spans="1:8" ht="16" thickBot="1" x14ac:dyDescent="0.25">
      <c r="A37" s="4" t="s">
        <v>8</v>
      </c>
      <c r="D37" s="31">
        <f>SUM(D19:D36)</f>
        <v>0</v>
      </c>
    </row>
    <row r="38" spans="1:8" ht="16" thickTop="1" x14ac:dyDescent="0.2"/>
    <row r="39" spans="1:8" ht="16" x14ac:dyDescent="0.2">
      <c r="A39" s="8" t="s">
        <v>65</v>
      </c>
    </row>
    <row r="41" spans="1:8" ht="16" thickBot="1" x14ac:dyDescent="0.25">
      <c r="A41" s="9" t="s">
        <v>10</v>
      </c>
      <c r="B41" s="9" t="s">
        <v>66</v>
      </c>
      <c r="C41" s="9" t="s">
        <v>67</v>
      </c>
      <c r="D41" s="10" t="s">
        <v>7</v>
      </c>
    </row>
    <row r="42" spans="1:8" ht="16" thickBot="1" x14ac:dyDescent="0.25">
      <c r="A42" s="37"/>
      <c r="B42" s="35"/>
      <c r="C42" s="35"/>
      <c r="D42" s="12" t="str">
        <f>IF(F42=2,2,"")</f>
        <v/>
      </c>
      <c r="E42" t="str">
        <f t="shared" ref="E42:E47" si="6">IF(ISBLANK(A42)=FALSE,IF(F42=0,"* datum niet tussen afgifte- en einddatum","")," ")</f>
        <v xml:space="preserve"> </v>
      </c>
      <c r="F42">
        <f t="shared" ref="F42" si="7">IF(ISERROR(G42+H42&lt;=1),0,(G42+H42))</f>
        <v>0</v>
      </c>
      <c r="G42" t="str">
        <f>IF(ISBLANK(A42)=FALSE,IF(A42&lt;Samenvatting!#REF!,"* Fout, datum voor afgiftedatum","1")," ")</f>
        <v xml:space="preserve"> </v>
      </c>
      <c r="H42" t="str">
        <f>IF(ISBLANK(A42)=FALSE,IF(A42&gt;Samenvatting!#REF!,"* Fout, datum na einddatum","1")," ")</f>
        <v xml:space="preserve"> </v>
      </c>
    </row>
    <row r="43" spans="1:8" ht="16" thickBot="1" x14ac:dyDescent="0.25">
      <c r="A43" s="37"/>
      <c r="B43" s="35"/>
      <c r="C43" s="35"/>
      <c r="D43" s="12" t="str">
        <f t="shared" ref="D43:D47" si="8">IF(F43=2,2,"")</f>
        <v/>
      </c>
      <c r="E43" t="str">
        <f t="shared" si="6"/>
        <v xml:space="preserve"> </v>
      </c>
      <c r="F43">
        <f>IF(ISERROR(G43+H43&lt;=1),0,(G43+H43))</f>
        <v>0</v>
      </c>
      <c r="G43" t="str">
        <f>IF(ISBLANK(A43)=FALSE,IF(A43&lt;Samenvatting!#REF!,"* Fout, datum voor afgiftedatum","1")," ")</f>
        <v xml:space="preserve"> </v>
      </c>
      <c r="H43" t="str">
        <f>IF(ISBLANK(A43)=FALSE,IF(A43&gt;Samenvatting!#REF!,"* Fout, datum na einddatum","1")," ")</f>
        <v xml:space="preserve"> </v>
      </c>
    </row>
    <row r="44" spans="1:8" ht="16" thickBot="1" x14ac:dyDescent="0.25">
      <c r="A44" s="37"/>
      <c r="B44" s="35"/>
      <c r="C44" s="35"/>
      <c r="D44" s="12" t="str">
        <f t="shared" si="8"/>
        <v/>
      </c>
      <c r="E44" t="str">
        <f t="shared" si="6"/>
        <v xml:space="preserve"> </v>
      </c>
      <c r="F44">
        <f t="shared" ref="F44:F47" si="9">IF(ISERROR(G44+H44&lt;=1),0,(G44+H44))</f>
        <v>0</v>
      </c>
      <c r="G44" t="str">
        <f>IF(ISBLANK(A44)=FALSE,IF(A44&lt;Samenvatting!#REF!,"* Fout, datum voor afgiftedatum","1")," ")</f>
        <v xml:space="preserve"> </v>
      </c>
      <c r="H44" t="str">
        <f>IF(ISBLANK(A44)=FALSE,IF(A44&gt;Samenvatting!#REF!,"* Fout, datum na einddatum","1")," ")</f>
        <v xml:space="preserve"> </v>
      </c>
    </row>
    <row r="45" spans="1:8" ht="16" thickBot="1" x14ac:dyDescent="0.25">
      <c r="A45" s="37"/>
      <c r="B45" s="35"/>
      <c r="C45" s="35"/>
      <c r="D45" s="12" t="str">
        <f t="shared" si="8"/>
        <v/>
      </c>
      <c r="E45" t="str">
        <f t="shared" si="6"/>
        <v xml:space="preserve"> </v>
      </c>
      <c r="F45">
        <f t="shared" si="9"/>
        <v>0</v>
      </c>
      <c r="G45" t="str">
        <f>IF(ISBLANK(A45)=FALSE,IF(A45&lt;Samenvatting!#REF!,"* Fout, datum voor afgiftedatum","1")," ")</f>
        <v xml:space="preserve"> </v>
      </c>
      <c r="H45" t="str">
        <f>IF(ISBLANK(A45)=FALSE,IF(A45&gt;Samenvatting!#REF!,"* Fout, datum na einddatum","1")," ")</f>
        <v xml:space="preserve"> </v>
      </c>
    </row>
    <row r="46" spans="1:8" ht="16" thickBot="1" x14ac:dyDescent="0.25">
      <c r="A46" s="37"/>
      <c r="B46" s="35"/>
      <c r="C46" s="35"/>
      <c r="D46" s="12" t="str">
        <f t="shared" si="8"/>
        <v/>
      </c>
      <c r="E46" t="str">
        <f t="shared" si="6"/>
        <v xml:space="preserve"> </v>
      </c>
      <c r="F46">
        <f t="shared" si="9"/>
        <v>0</v>
      </c>
      <c r="G46" t="str">
        <f>IF(ISBLANK(A46)=FALSE,IF(A46&lt;Samenvatting!#REF!,"* Fout, datum voor afgiftedatum","1")," ")</f>
        <v xml:space="preserve"> </v>
      </c>
      <c r="H46" t="str">
        <f>IF(ISBLANK(A46)=FALSE,IF(A46&gt;Samenvatting!#REF!,"* Fout, datum na einddatum","1")," ")</f>
        <v xml:space="preserve"> </v>
      </c>
    </row>
    <row r="47" spans="1:8" ht="16" thickBot="1" x14ac:dyDescent="0.25">
      <c r="A47" s="37"/>
      <c r="B47" s="35"/>
      <c r="C47" s="35"/>
      <c r="D47" s="12" t="str">
        <f t="shared" si="8"/>
        <v/>
      </c>
      <c r="E47" t="str">
        <f t="shared" si="6"/>
        <v xml:space="preserve"> </v>
      </c>
      <c r="F47">
        <f t="shared" si="9"/>
        <v>0</v>
      </c>
      <c r="G47" t="str">
        <f>IF(ISBLANK(A47)=FALSE,IF(A47&lt;Samenvatting!#REF!,"* Fout, datum voor afgiftedatum","1")," ")</f>
        <v xml:space="preserve"> </v>
      </c>
      <c r="H47" t="str">
        <f>IF(ISBLANK(A47)=FALSE,IF(A47&gt;Samenvatting!#REF!,"* Fout, datum na einddatum","1")," ")</f>
        <v xml:space="preserve"> </v>
      </c>
    </row>
    <row r="48" spans="1:8" ht="16" thickBot="1" x14ac:dyDescent="0.25">
      <c r="D48" s="31">
        <f>SUM(D42:D47)</f>
        <v>0</v>
      </c>
    </row>
    <row r="49" ht="16" thickTop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2BCC1"/>
  </sheetPr>
  <dimension ref="A1:N37"/>
  <sheetViews>
    <sheetView workbookViewId="0"/>
  </sheetViews>
  <sheetFormatPr baseColWidth="10" defaultColWidth="8.83203125" defaultRowHeight="15" x14ac:dyDescent="0.2"/>
  <cols>
    <col min="1" max="1" width="40.5" customWidth="1"/>
    <col min="2" max="2" width="18.5" bestFit="1" customWidth="1"/>
    <col min="3" max="3" width="18.5" hidden="1" customWidth="1"/>
    <col min="4" max="4" width="15.5" customWidth="1"/>
    <col min="5" max="5" width="10.5" customWidth="1"/>
    <col min="11" max="11" width="18.5" hidden="1" customWidth="1"/>
    <col min="12" max="13" width="9.1640625" hidden="1" customWidth="1"/>
    <col min="14" max="14" width="14.1640625" hidden="1" customWidth="1"/>
  </cols>
  <sheetData>
    <row r="1" spans="1:14" ht="26" x14ac:dyDescent="0.3">
      <c r="A1" s="1" t="s">
        <v>14</v>
      </c>
      <c r="C1" s="36" t="s">
        <v>49</v>
      </c>
      <c r="K1" s="36" t="s">
        <v>49</v>
      </c>
      <c r="L1" s="36" t="s">
        <v>49</v>
      </c>
      <c r="M1" s="36" t="s">
        <v>49</v>
      </c>
      <c r="N1" s="36" t="s">
        <v>49</v>
      </c>
    </row>
    <row r="4" spans="1:14" x14ac:dyDescent="0.2">
      <c r="A4" t="s">
        <v>15</v>
      </c>
      <c r="K4" t="s">
        <v>50</v>
      </c>
      <c r="M4">
        <v>1</v>
      </c>
    </row>
    <row r="5" spans="1:14" x14ac:dyDescent="0.2">
      <c r="A5" t="s">
        <v>16</v>
      </c>
      <c r="K5" t="s">
        <v>51</v>
      </c>
      <c r="M5">
        <v>5</v>
      </c>
    </row>
    <row r="6" spans="1:14" x14ac:dyDescent="0.2">
      <c r="A6" t="s">
        <v>17</v>
      </c>
      <c r="K6" t="s">
        <v>52</v>
      </c>
      <c r="M6">
        <v>10</v>
      </c>
      <c r="N6" t="s">
        <v>64</v>
      </c>
    </row>
    <row r="7" spans="1:14" x14ac:dyDescent="0.2">
      <c r="A7" t="s">
        <v>18</v>
      </c>
      <c r="K7" t="s">
        <v>53</v>
      </c>
      <c r="M7">
        <v>20</v>
      </c>
    </row>
    <row r="8" spans="1:14" x14ac:dyDescent="0.2">
      <c r="A8" t="s">
        <v>19</v>
      </c>
      <c r="K8" t="s">
        <v>54</v>
      </c>
      <c r="M8">
        <v>30</v>
      </c>
    </row>
    <row r="10" spans="1:14" x14ac:dyDescent="0.2">
      <c r="K10">
        <v>1</v>
      </c>
    </row>
    <row r="11" spans="1:14" ht="16" x14ac:dyDescent="0.2">
      <c r="A11" s="8" t="s">
        <v>20</v>
      </c>
      <c r="K11">
        <v>2</v>
      </c>
    </row>
    <row r="12" spans="1:14" x14ac:dyDescent="0.2">
      <c r="K12">
        <v>3</v>
      </c>
    </row>
    <row r="13" spans="1:14" ht="16" thickBot="1" x14ac:dyDescent="0.25">
      <c r="A13" s="7" t="s">
        <v>21</v>
      </c>
      <c r="B13" s="14" t="s">
        <v>22</v>
      </c>
      <c r="C13" s="14"/>
      <c r="D13" s="14" t="s">
        <v>23</v>
      </c>
      <c r="E13" s="14" t="s">
        <v>7</v>
      </c>
    </row>
    <row r="14" spans="1:14" ht="16" thickBot="1" x14ac:dyDescent="0.25">
      <c r="A14" s="11" t="s">
        <v>25</v>
      </c>
      <c r="B14" s="34"/>
      <c r="C14" s="11">
        <f>SUM(IF(B14=$K$4,$M$4)+IF(B14=$K$5,$M$5)+IF(B14=$K$6,$M$6)+IF(B14=$K$7,$M$7)+IF(B14=$K$8,$M$8))</f>
        <v>0</v>
      </c>
      <c r="D14" s="34"/>
      <c r="E14" s="12">
        <f>C14*D14</f>
        <v>0</v>
      </c>
    </row>
    <row r="15" spans="1:14" ht="16" thickBot="1" x14ac:dyDescent="0.25">
      <c r="A15" s="11" t="s">
        <v>26</v>
      </c>
      <c r="B15" s="34"/>
      <c r="C15" s="11">
        <f t="shared" ref="C15:C25" si="0">SUM(IF(B15=$K$4,$M$4)+IF(B15=$K$5,$M$5)+IF(B15=$K$6,$M$6)+IF(B15=$K$7,$M$7)+IF(B15=$K$8,$M$8))</f>
        <v>0</v>
      </c>
      <c r="D15" s="34"/>
      <c r="E15" s="12">
        <f>C15*D15</f>
        <v>0</v>
      </c>
    </row>
    <row r="16" spans="1:14" ht="16" thickBot="1" x14ac:dyDescent="0.25">
      <c r="A16" s="11" t="s">
        <v>27</v>
      </c>
      <c r="B16" s="34"/>
      <c r="C16" s="11">
        <f t="shared" si="0"/>
        <v>0</v>
      </c>
      <c r="D16" s="34"/>
      <c r="E16" s="12">
        <f t="shared" ref="E16:E34" si="1">C16*D16</f>
        <v>0</v>
      </c>
    </row>
    <row r="17" spans="1:5" ht="16" thickBot="1" x14ac:dyDescent="0.25">
      <c r="A17" s="11" t="s">
        <v>28</v>
      </c>
      <c r="B17" s="34"/>
      <c r="C17" s="11">
        <f t="shared" si="0"/>
        <v>0</v>
      </c>
      <c r="D17" s="34"/>
      <c r="E17" s="12">
        <f t="shared" si="1"/>
        <v>0</v>
      </c>
    </row>
    <row r="18" spans="1:5" ht="16" thickBot="1" x14ac:dyDescent="0.25">
      <c r="A18" s="11" t="s">
        <v>29</v>
      </c>
      <c r="B18" s="34"/>
      <c r="C18" s="11">
        <f t="shared" si="0"/>
        <v>0</v>
      </c>
      <c r="D18" s="34"/>
      <c r="E18" s="12">
        <f t="shared" si="1"/>
        <v>0</v>
      </c>
    </row>
    <row r="19" spans="1:5" ht="16" thickBot="1" x14ac:dyDescent="0.25">
      <c r="A19" s="11" t="s">
        <v>30</v>
      </c>
      <c r="B19" s="34"/>
      <c r="C19" s="11">
        <f t="shared" si="0"/>
        <v>0</v>
      </c>
      <c r="D19" s="34"/>
      <c r="E19" s="12">
        <f t="shared" si="1"/>
        <v>0</v>
      </c>
    </row>
    <row r="20" spans="1:5" ht="16" thickBot="1" x14ac:dyDescent="0.25">
      <c r="A20" s="11" t="s">
        <v>31</v>
      </c>
      <c r="B20" s="34"/>
      <c r="C20" s="11">
        <f t="shared" si="0"/>
        <v>0</v>
      </c>
      <c r="D20" s="34"/>
      <c r="E20" s="12">
        <f t="shared" si="1"/>
        <v>0</v>
      </c>
    </row>
    <row r="21" spans="1:5" ht="16" thickBot="1" x14ac:dyDescent="0.25">
      <c r="A21" s="11" t="s">
        <v>32</v>
      </c>
      <c r="B21" s="34"/>
      <c r="C21" s="11">
        <f t="shared" si="0"/>
        <v>0</v>
      </c>
      <c r="D21" s="34"/>
      <c r="E21" s="12">
        <f t="shared" si="1"/>
        <v>0</v>
      </c>
    </row>
    <row r="22" spans="1:5" ht="16" thickBot="1" x14ac:dyDescent="0.25">
      <c r="A22" s="11" t="s">
        <v>33</v>
      </c>
      <c r="B22" s="34"/>
      <c r="C22" s="11">
        <f t="shared" si="0"/>
        <v>0</v>
      </c>
      <c r="D22" s="34"/>
      <c r="E22" s="12">
        <f t="shared" si="1"/>
        <v>0</v>
      </c>
    </row>
    <row r="23" spans="1:5" ht="16" thickBot="1" x14ac:dyDescent="0.25">
      <c r="A23" s="11" t="s">
        <v>34</v>
      </c>
      <c r="B23" s="34"/>
      <c r="C23" s="11">
        <f t="shared" si="0"/>
        <v>0</v>
      </c>
      <c r="D23" s="34"/>
      <c r="E23" s="12">
        <f t="shared" si="1"/>
        <v>0</v>
      </c>
    </row>
    <row r="24" spans="1:5" ht="16" thickBot="1" x14ac:dyDescent="0.25">
      <c r="A24" s="11" t="s">
        <v>35</v>
      </c>
      <c r="B24" s="34"/>
      <c r="C24" s="11">
        <f t="shared" si="0"/>
        <v>0</v>
      </c>
      <c r="D24" s="34"/>
      <c r="E24" s="12">
        <f t="shared" si="1"/>
        <v>0</v>
      </c>
    </row>
    <row r="25" spans="1:5" ht="16" thickBot="1" x14ac:dyDescent="0.25">
      <c r="A25" s="11" t="s">
        <v>38</v>
      </c>
      <c r="B25" s="34"/>
      <c r="C25" s="11">
        <f t="shared" si="0"/>
        <v>0</v>
      </c>
      <c r="D25" s="34"/>
      <c r="E25" s="12">
        <f t="shared" si="1"/>
        <v>0</v>
      </c>
    </row>
    <row r="26" spans="1:5" ht="16" thickBot="1" x14ac:dyDescent="0.25">
      <c r="A26" s="11"/>
      <c r="B26" s="11"/>
      <c r="C26" s="11"/>
      <c r="D26" s="11"/>
      <c r="E26" s="12"/>
    </row>
    <row r="27" spans="1:5" ht="16" thickBot="1" x14ac:dyDescent="0.25">
      <c r="A27" s="11" t="s">
        <v>36</v>
      </c>
      <c r="B27" s="34"/>
      <c r="C27" s="11">
        <f t="shared" ref="C27:C31" si="2">SUM(IF(B27=$K$4,$M$4)+IF(B27=$K$5,$M$5)+IF(B27=$K$6,$M$6)+IF(B27=$K$7,$M$7)+IF(B27=$K$8,$M$8))</f>
        <v>0</v>
      </c>
      <c r="D27" s="34"/>
      <c r="E27" s="12">
        <f t="shared" si="1"/>
        <v>0</v>
      </c>
    </row>
    <row r="28" spans="1:5" ht="16" thickBot="1" x14ac:dyDescent="0.25">
      <c r="A28" s="11" t="s">
        <v>37</v>
      </c>
      <c r="B28" s="34"/>
      <c r="C28" s="11">
        <f t="shared" si="2"/>
        <v>0</v>
      </c>
      <c r="D28" s="34"/>
      <c r="E28" s="12">
        <f t="shared" si="1"/>
        <v>0</v>
      </c>
    </row>
    <row r="29" spans="1:5" ht="16" thickBot="1" x14ac:dyDescent="0.25">
      <c r="A29" s="11" t="s">
        <v>39</v>
      </c>
      <c r="B29" s="34"/>
      <c r="C29" s="11">
        <f t="shared" si="2"/>
        <v>0</v>
      </c>
      <c r="D29" s="34"/>
      <c r="E29" s="12">
        <f t="shared" si="1"/>
        <v>0</v>
      </c>
    </row>
    <row r="30" spans="1:5" ht="16" thickBot="1" x14ac:dyDescent="0.25">
      <c r="A30" s="11" t="s">
        <v>40</v>
      </c>
      <c r="B30" s="34"/>
      <c r="C30" s="11">
        <f t="shared" si="2"/>
        <v>0</v>
      </c>
      <c r="D30" s="34"/>
      <c r="E30" s="12">
        <f t="shared" si="1"/>
        <v>0</v>
      </c>
    </row>
    <row r="31" spans="1:5" ht="16" thickBot="1" x14ac:dyDescent="0.25">
      <c r="A31" s="11" t="s">
        <v>43</v>
      </c>
      <c r="B31" s="34"/>
      <c r="C31" s="11">
        <f t="shared" si="2"/>
        <v>0</v>
      </c>
      <c r="D31" s="34"/>
      <c r="E31" s="12">
        <f t="shared" si="1"/>
        <v>0</v>
      </c>
    </row>
    <row r="32" spans="1:5" ht="16" thickBot="1" x14ac:dyDescent="0.25">
      <c r="A32" s="11"/>
      <c r="B32" s="11"/>
      <c r="C32" s="11"/>
      <c r="D32" s="11"/>
      <c r="E32" s="12"/>
    </row>
    <row r="33" spans="1:6" ht="16" thickBot="1" x14ac:dyDescent="0.25">
      <c r="A33" s="11" t="s">
        <v>41</v>
      </c>
      <c r="B33" s="34"/>
      <c r="C33" s="11">
        <f t="shared" ref="C33:C34" si="3">SUM(IF(B33=$K$4,$M$4)+IF(B33=$K$5,$M$5)+IF(B33=$K$6,$M$6)+IF(B33=$K$7,$M$7)+IF(B33=$K$8,$M$8))</f>
        <v>0</v>
      </c>
      <c r="D33" s="34"/>
      <c r="E33" s="12">
        <f t="shared" si="1"/>
        <v>0</v>
      </c>
    </row>
    <row r="34" spans="1:6" ht="16" thickBot="1" x14ac:dyDescent="0.25">
      <c r="A34" s="11" t="s">
        <v>42</v>
      </c>
      <c r="B34" s="34"/>
      <c r="C34" s="11">
        <f t="shared" si="3"/>
        <v>0</v>
      </c>
      <c r="D34" s="34"/>
      <c r="E34" s="12">
        <f t="shared" si="1"/>
        <v>0</v>
      </c>
    </row>
    <row r="35" spans="1:6" ht="16" thickBot="1" x14ac:dyDescent="0.25">
      <c r="A35" s="6"/>
      <c r="B35" s="11"/>
      <c r="C35" s="11"/>
      <c r="D35" s="11"/>
      <c r="E35" s="19"/>
    </row>
    <row r="36" spans="1:6" ht="16" thickBot="1" x14ac:dyDescent="0.25">
      <c r="A36" s="4" t="s">
        <v>24</v>
      </c>
      <c r="E36" s="33">
        <f>IF(SUM(E14:E35)&lt;=40,SUM(E14:E35),"40")</f>
        <v>0</v>
      </c>
      <c r="F36" s="4" t="s">
        <v>47</v>
      </c>
    </row>
    <row r="37" spans="1:6" ht="16" thickTop="1" x14ac:dyDescent="0.2"/>
  </sheetData>
  <dataValidations count="2">
    <dataValidation type="list" allowBlank="1" showInputMessage="1" showErrorMessage="1" sqref="B33:B34 B27:B31 B14:B25" xr:uid="{00000000-0002-0000-0300-000000000000}">
      <formula1>$K$4:$K$8</formula1>
    </dataValidation>
    <dataValidation type="list" allowBlank="1" showInputMessage="1" showErrorMessage="1" sqref="D14:D25 D27:D31 D33:D34" xr:uid="{00000000-0002-0000-0300-000001000000}">
      <formula1>$K$10:$K$12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5DCEB1240B546BAFB30424A34AE0C" ma:contentTypeVersion="8" ma:contentTypeDescription="Een nieuw document maken." ma:contentTypeScope="" ma:versionID="5670d7540aa2496e277daad1ac82c412">
  <xsd:schema xmlns:xsd="http://www.w3.org/2001/XMLSchema" xmlns:xs="http://www.w3.org/2001/XMLSchema" xmlns:p="http://schemas.microsoft.com/office/2006/metadata/properties" xmlns:ns2="382ca557-79d6-4e81-86ed-107cdf3444c8" targetNamespace="http://schemas.microsoft.com/office/2006/metadata/properties" ma:root="true" ma:fieldsID="3c6c395acbaf8e14ff84067fb8bf4021" ns2:_="">
    <xsd:import namespace="382ca557-79d6-4e81-86ed-107cdf3444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ca557-79d6-4e81-86ed-107cdf344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5582C4-008E-41D1-8FB5-0F6D70F01D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647FF-78CE-46A8-A1F9-A87B48C31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ca557-79d6-4e81-86ed-107cdf3444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7B5641-9689-4CF6-B53D-139EBBEAA2D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382ca557-79d6-4e81-86ed-107cdf3444c8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Samenvatting</vt:lpstr>
      <vt:lpstr>1 Bij- en nascholing</vt:lpstr>
      <vt:lpstr>2 Intercollegiale deskundigheid</vt:lpstr>
      <vt:lpstr>3 Congressen, opleidingen en</vt:lpstr>
      <vt:lpstr>4 Bijdrage aan beroepsgrp</vt:lpstr>
      <vt:lpstr>5 Bijdrage aan vakgebied</vt:lpstr>
      <vt:lpstr>6 Overige maatschappelijke act</vt:lpstr>
      <vt:lpstr>Informatie (Verberg)</vt:lpstr>
      <vt:lpstr>Noloc-vrijwilligersactiviteiten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Bregman</dc:creator>
  <cp:lastModifiedBy>Carola Rietdijk</cp:lastModifiedBy>
  <cp:lastPrinted>2019-12-10T05:22:14Z</cp:lastPrinted>
  <dcterms:created xsi:type="dcterms:W3CDTF">2019-02-10T20:20:30Z</dcterms:created>
  <dcterms:modified xsi:type="dcterms:W3CDTF">2025-08-19T13:06:46Z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0x0101000C85DCEB1240B546BAFB30424A34AE0C</vt:lpwstr>
  </property>
</Properties>
</file>